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defaultThemeVersion="123820"/>
  <xr:revisionPtr revIDLastSave="94" documentId="8_{C36EC06A-E1E5-4DF3-86D3-15B14D8F98C1}" xr6:coauthVersionLast="47" xr6:coauthVersionMax="47" xr10:uidLastSave="{4E832214-CC4F-4020-8998-38BE333574BE}"/>
  <bookViews>
    <workbookView xWindow="-120" yWindow="-120" windowWidth="29040" windowHeight="15840" xr2:uid="{00000000-000D-0000-FFFF-FFFF00000000}"/>
  </bookViews>
  <sheets>
    <sheet name="RR" sheetId="1" r:id="rId1"/>
  </sheets>
  <definedNames>
    <definedName name="CountryYearData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I5" i="1" l="1"/>
  <c r="K23" i="1" l="1"/>
  <c r="J22" i="1"/>
  <c r="J20" i="1"/>
  <c r="J18" i="1"/>
  <c r="J17" i="1"/>
  <c r="J16" i="1"/>
  <c r="J15" i="1"/>
  <c r="I14" i="1"/>
  <c r="K12" i="1"/>
  <c r="I10" i="1"/>
  <c r="K6" i="1"/>
  <c r="I8" i="1"/>
  <c r="H21" i="1"/>
  <c r="H14" i="1"/>
  <c r="H10" i="1"/>
  <c r="H4" i="1"/>
  <c r="J5" i="1"/>
  <c r="J8" i="1"/>
  <c r="J14" i="1"/>
  <c r="I19" i="1"/>
  <c r="J4" i="1"/>
  <c r="J7" i="1"/>
  <c r="J13" i="1"/>
  <c r="H18" i="1"/>
  <c r="K4" i="1"/>
  <c r="K7" i="1"/>
  <c r="K13" i="1"/>
  <c r="I18" i="1"/>
  <c r="H11" i="1"/>
  <c r="H9" i="1"/>
  <c r="K15" i="1"/>
  <c r="I21" i="1"/>
  <c r="H7" i="1"/>
  <c r="I6" i="1"/>
  <c r="K14" i="1"/>
  <c r="J19" i="1"/>
  <c r="H8" i="1"/>
  <c r="J6" i="1"/>
  <c r="I15" i="1"/>
  <c r="I20" i="1"/>
  <c r="J23" i="1"/>
  <c r="H15" i="1"/>
  <c r="J10" i="1"/>
  <c r="I11" i="1"/>
  <c r="K22" i="1"/>
  <c r="H12" i="1"/>
  <c r="I9" i="1"/>
  <c r="H16" i="1"/>
  <c r="J21" i="1"/>
  <c r="H13" i="1"/>
  <c r="J9" i="1"/>
  <c r="I16" i="1"/>
  <c r="I22" i="1"/>
  <c r="I4" i="1"/>
  <c r="I7" i="1"/>
  <c r="I13" i="1"/>
  <c r="K17" i="1"/>
  <c r="H5" i="1"/>
  <c r="H19" i="1"/>
  <c r="I12" i="1"/>
  <c r="H17" i="1"/>
  <c r="I23" i="1"/>
  <c r="H20" i="1"/>
  <c r="J12" i="1"/>
  <c r="I17" i="1"/>
  <c r="K24" i="1" l="1"/>
  <c r="J24" i="1"/>
  <c r="I24" i="1"/>
</calcChain>
</file>

<file path=xl/sharedStrings.xml><?xml version="1.0" encoding="utf-8"?>
<sst xmlns="http://schemas.openxmlformats.org/spreadsheetml/2006/main" count="1207" uniqueCount="32">
  <si>
    <t>Country</t>
  </si>
  <si>
    <t>Year</t>
  </si>
  <si>
    <t xml:space="preserve">Growth rate </t>
  </si>
  <si>
    <t>Debt-to-GDP</t>
  </si>
  <si>
    <t>Australia</t>
  </si>
  <si>
    <t>Austria</t>
  </si>
  <si>
    <t>Belgium</t>
  </si>
  <si>
    <t>Canada</t>
  </si>
  <si>
    <t>Denmark</t>
  </si>
  <si>
    <t>Finland</t>
  </si>
  <si>
    <t>France</t>
  </si>
  <si>
    <t>Germany</t>
  </si>
  <si>
    <t>Greece</t>
  </si>
  <si>
    <t>Ireland</t>
  </si>
  <si>
    <t>Italy</t>
  </si>
  <si>
    <t>Japan</t>
  </si>
  <si>
    <t>Norway</t>
  </si>
  <si>
    <t>Portugal</t>
  </si>
  <si>
    <t>Spain</t>
  </si>
  <si>
    <t>Sweden</t>
  </si>
  <si>
    <t>UK</t>
  </si>
  <si>
    <t>US</t>
  </si>
  <si>
    <t>Netherlands</t>
  </si>
  <si>
    <t>&lt;30%</t>
  </si>
  <si>
    <t>30-60%</t>
  </si>
  <si>
    <t>60-90%</t>
  </si>
  <si>
    <t>Debt category</t>
  </si>
  <si>
    <t>New Zealand</t>
  </si>
  <si>
    <t>Public debt-to-GDP category</t>
  </si>
  <si>
    <t>Reinhart and Rogoff results</t>
  </si>
  <si>
    <t>Overall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</si>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</sst>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2" fillId="0" borderId="12" applyNumberFormat="0" applyFill="0" applyAlignment="0" applyProtection="0"/>
    <xf numFmtId="0" fontId="1" fillId="3" borderId="0" applyNumberFormat="0" applyBorder="0" applyAlignment="0" applyProtection="0"/>
  </cellStyleXfs>
  <cellXfs count="27">
    <xf numFmtId="0" fontId="0" fillId="0" borderId="0" xfId="0"/>
    <xf numFmtId="0" fontId="5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6" xfId="0" applyFont="1" applyBorder="1"/>
    <xf numFmtId="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2" xfId="1" applyFont="1" applyFill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3" borderId="11" xfId="2" applyBorder="1" applyAlignment="1">
      <alignment horizontal="center"/>
    </xf>
    <xf numFmtId="0" fontId="1" fillId="3" borderId="1" xfId="2" applyBorder="1" applyAlignment="1">
      <alignment horizontal="center"/>
    </xf>
    <xf numFmtId="0" fontId="1" fillId="3" borderId="8" xfId="2" applyBorder="1" applyAlignment="1">
      <alignment horizontal="center"/>
    </xf>
  </cellXfs>
  <cellStyles count="3">
    <cellStyle name="40% - Accent3" xfId="2" builtinId="39"/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K1176"/>
  <sheetViews>
    <sheetView showGridLines="0" tabSelected="1" zoomScale="130" zoomScaleNormal="130" workbookViewId="0">
      <selection activeCell="K24" sqref="K24"/>
    </sheetView>
  </sheetViews>
  <sheetFormatPr defaultColWidth="9.5703125" defaultRowHeight="15" x14ac:dyDescent="0.25"/>
  <cols>
    <col min="1" max="1" width="15.7109375" style="20" customWidth="1"/>
    <col min="2" max="2" width="11" style="20" customWidth="1"/>
    <col min="3" max="3" width="15.28515625" style="20" customWidth="1"/>
    <col min="4" max="4" width="15.5703125" style="20" customWidth="1"/>
    <col min="5" max="5" width="14.28515625" style="20" customWidth="1"/>
    <col min="6" max="6" width="3.7109375" style="3" customWidth="1"/>
    <col min="7" max="7" width="29.5703125" style="2" customWidth="1"/>
    <col min="8" max="8" width="10" style="2" customWidth="1"/>
    <col min="9" max="9" width="10.140625" style="2" customWidth="1"/>
    <col min="10" max="10" width="9.85546875" style="2" customWidth="1"/>
    <col min="11" max="16384" width="9.5703125" style="2"/>
  </cols>
  <sheetData>
    <row r="1" spans="1:11" ht="15.75" thickBot="1" x14ac:dyDescent="0.3">
      <c r="A1" s="21" t="s">
        <v>0</v>
      </c>
      <c r="B1" s="21" t="s">
        <v>1</v>
      </c>
      <c r="C1" s="21" t="s">
        <v>3</v>
      </c>
      <c r="D1" s="21" t="s">
        <v>2</v>
      </c>
      <c r="E1" s="21" t="s">
        <v>26</v>
      </c>
      <c r="F1" s="1"/>
      <c r="G1" s="24" t="s">
        <v>29</v>
      </c>
      <c r="H1" s="25"/>
      <c r="I1" s="25"/>
      <c r="J1" s="25"/>
      <c r="K1" s="26"/>
    </row>
    <row r="2" spans="1:11" ht="16.5" thickTop="1" thickBot="1" x14ac:dyDescent="0.3">
      <c r="A2" s="3" t="s">
        <v>4</v>
      </c>
      <c r="B2" s="3">
        <v>1946</v>
      </c>
      <c r="C2" s="4">
        <v>190.4190800681431</v>
      </c>
      <c r="D2" s="4">
        <v>-3.557951482479782</v>
      </c>
      <c r="E2" s="3">
        <f>LOOKUP(C2,{0,30,60,90},{1,2,3,4})</f>
        <v>4</v>
      </c>
      <c r="G2" s="5"/>
      <c r="H2" s="22" t="s">
        <v>28</v>
      </c>
      <c r="I2" s="22"/>
      <c r="J2" s="22"/>
      <c r="K2" s="23"/>
    </row>
    <row r="3" spans="1:11" ht="15.75" thickBot="1" x14ac:dyDescent="0.3">
      <c r="A3" s="3" t="s">
        <v>4</v>
      </c>
      <c r="B3" s="3">
        <v>1947</v>
      </c>
      <c r="C3" s="4">
        <v>177.32137135533483</v>
      </c>
      <c r="D3" s="4">
        <v>2.459474566797093</v>
      </c>
      <c r="E3" s="3">
        <f>LOOKUP(C3,{0,30,60,90},{1,2,3,4})</f>
        <v>4</v>
      </c>
      <c r="G3" s="5"/>
      <c r="H3" s="6" t="s">
        <v>23</v>
      </c>
      <c r="I3" s="7" t="s">
        <v>24</v>
      </c>
      <c r="J3" s="7" t="s">
        <v>25</v>
      </c>
      <c r="K3" s="8" t="s">
        <v>31</v>
      </c>
    </row>
    <row r="4" spans="1:11" ht="17.25" customHeight="1" x14ac:dyDescent="0.25">
      <c r="A4" s="3" t="s">
        <v>4</v>
      </c>
      <c r="B4" s="3">
        <v>1948</v>
      </c>
      <c r="C4" s="4">
        <v>148.92981051507874</v>
      </c>
      <c r="D4" s="4">
        <v>6.4375340971085659</v>
      </c>
      <c r="E4" s="3">
        <f>LOOKUP(C4,{0,30,60,90},{1,2,3,4})</f>
        <v>4</v>
      </c>
      <c r="G4" s="10" t="s">
        <v>4</v>
      </c>
      <c r="H4" s="11">
        <f>AVERAGEIFS($D$2:$D$1171,$E$2:$E$1171,1, $A$2:$A$1171, "Australia")</f>
        <v>3.2058846458380263</v>
      </c>
      <c r="I4" s="11">
        <f>AVERAGEIFS($D$2:$D$1171,$E$2:$E$1171,2, $A$2:$A$1171, "Australia")</f>
        <v>4.9472053033908452</v>
      </c>
      <c r="J4" s="11">
        <f>AVERAGEIFS($D$2:$D$1171,$E$2:$E$1171,3, $A$2:$A$1171, "Australia")</f>
        <v>4.0421747307288394</v>
      </c>
      <c r="K4" s="12">
        <f>AVERAGEIFS($D$2:$D$1171,$E$2:$E$1171,4, $A$2:$A$1171, "Australia")</f>
        <v>3.7742504545163036</v>
      </c>
    </row>
    <row r="5" spans="1:11" x14ac:dyDescent="0.25">
      <c r="A5" s="3" t="s">
        <v>4</v>
      </c>
      <c r="B5" s="3">
        <v>1949</v>
      </c>
      <c r="C5" s="4">
        <v>125.82869855394883</v>
      </c>
      <c r="D5" s="4">
        <v>6.6119938493080621</v>
      </c>
      <c r="E5" s="3">
        <f>LOOKUP(C5,{0,30,60,90},{1,2,3,4})</f>
        <v>4</v>
      </c>
      <c r="G5" s="13" t="s">
        <v>5</v>
      </c>
      <c r="H5" s="14">
        <f>AVERAGEIFS($D$2:$D$1171,$E$2:$E$1171,1, $A$2:$A$1171, "Austria")</f>
        <v>5.2075272521806548</v>
      </c>
      <c r="I5" s="14">
        <f>AVERAGEIFS($D$2:$D$1171,$E$2:$E$1171,2, $A$2:$A$1171, "Austria")</f>
        <v>3.2565256498734754</v>
      </c>
      <c r="J5" s="14">
        <f>AVERAGEIFS($D$2:$D$1171,$E$2:$E$1171,3, $A$2:$A$1171, "Austria")</f>
        <v>-3.8239999999999998</v>
      </c>
      <c r="K5" s="15"/>
    </row>
    <row r="6" spans="1:11" ht="17.25" customHeight="1" x14ac:dyDescent="0.25">
      <c r="A6" s="3" t="s">
        <v>4</v>
      </c>
      <c r="B6" s="3">
        <v>1950</v>
      </c>
      <c r="C6" s="4">
        <v>109.80939799962258</v>
      </c>
      <c r="D6" s="4">
        <v>6.9202012418475789</v>
      </c>
      <c r="E6" s="3">
        <f>LOOKUP(C6,{0,30,60,90},{1,2,3,4})</f>
        <v>4</v>
      </c>
      <c r="G6" s="13" t="s">
        <v>6</v>
      </c>
      <c r="H6" s="14"/>
      <c r="I6" s="14">
        <f>AVERAGEIFS($D$2:$D$1171,$E$2:$E$1171,2, $A$2:$A$1171, "Belgium")</f>
        <v>4.1916545553209863</v>
      </c>
      <c r="J6" s="14">
        <f>AVERAGEIFS($D$2:$D$1171,$E$2:$E$1171,3, $A$2:$A$1171, "Belgium")</f>
        <v>3.0798680950533059</v>
      </c>
      <c r="K6" s="15">
        <f>AVERAGEIFS($D$2:$D$1171,$E$2:$E$1171,4, $A$2:$A$1171, "Belgium")</f>
        <v>2.5668283138819681</v>
      </c>
    </row>
    <row r="7" spans="1:11" x14ac:dyDescent="0.25">
      <c r="A7" s="3" t="s">
        <v>4</v>
      </c>
      <c r="B7" s="3">
        <v>1951</v>
      </c>
      <c r="C7" s="4">
        <v>87.094479225953336</v>
      </c>
      <c r="D7" s="4">
        <v>4.2726115481280802</v>
      </c>
      <c r="E7" s="3">
        <f>LOOKUP(C7,{0,30,60,90},{1,2,3,4})</f>
        <v>3</v>
      </c>
      <c r="G7" s="13" t="s">
        <v>7</v>
      </c>
      <c r="H7" s="14">
        <f>AVERAGEIFS($D$2:$D$1171,$E$2:$E$1171,1, $A$2:$A$1171, "Canada")</f>
        <v>2.5157035420588412</v>
      </c>
      <c r="I7" s="14">
        <f>AVERAGEIFS($D$2:$D$1171,$E$2:$E$1171,2, $A$2:$A$1171, "Canada")</f>
        <v>3.5254457621572435</v>
      </c>
      <c r="J7" s="14">
        <f>AVERAGEIFS($D$2:$D$1171,$E$2:$E$1171,3, $A$2:$A$1171, "Canada")</f>
        <v>4.5235744792155375</v>
      </c>
      <c r="K7" s="15">
        <f>AVERAGEIFS($D$2:$D$1171,$E$2:$E$1171,4, $A$2:$A$1171, "Canada")</f>
        <v>2.9566400134952087</v>
      </c>
    </row>
    <row r="8" spans="1:11" x14ac:dyDescent="0.25">
      <c r="A8" s="3" t="s">
        <v>4</v>
      </c>
      <c r="B8" s="3">
        <v>1952</v>
      </c>
      <c r="C8" s="4">
        <v>86.066438175586612</v>
      </c>
      <c r="D8" s="4">
        <v>0.90465159957429098</v>
      </c>
      <c r="E8" s="3">
        <f>LOOKUP(C8,{0,30,60,90},{1,2,3,4})</f>
        <v>3</v>
      </c>
      <c r="G8" s="13" t="s">
        <v>8</v>
      </c>
      <c r="H8" s="14">
        <f>AVERAGEIFS($D$2:$D$1171,$E$2:$E$1171,1, $A$2:$A$1171, "Denmark")</f>
        <v>3.5185838884698577</v>
      </c>
      <c r="I8" s="14">
        <f>AVERAGEIFS($D$2:$D$1171,$E$2:$E$1171,2, $A$2:$A$1171, "Denmark")</f>
        <v>1.7000336733980987</v>
      </c>
      <c r="J8" s="14">
        <f>AVERAGEIFS($D$2:$D$1171,$E$2:$E$1171,3, $A$2:$A$1171, "Denmark")</f>
        <v>2.3911471659625017</v>
      </c>
      <c r="K8" s="15"/>
    </row>
    <row r="9" spans="1:11" x14ac:dyDescent="0.25">
      <c r="A9" s="3" t="s">
        <v>4</v>
      </c>
      <c r="B9" s="3">
        <v>1953</v>
      </c>
      <c r="C9" s="4">
        <v>79.865022108447761</v>
      </c>
      <c r="D9" s="4">
        <v>3.1192802854040691</v>
      </c>
      <c r="E9" s="3">
        <f>LOOKUP(C9,{0,30,60,90},{1,2,3,4})</f>
        <v>3</v>
      </c>
      <c r="G9" s="13" t="s">
        <v>9</v>
      </c>
      <c r="H9" s="14">
        <f>AVERAGEIFS($D$2:$D$1171,$E$2:$E$1171,1, $A$2:$A$1171, "Finland")</f>
        <v>3.8170292608858989</v>
      </c>
      <c r="I9" s="14">
        <f>AVERAGEIFS($D$2:$D$1171,$E$2:$E$1171,2, $A$2:$A$1171, "Finland")</f>
        <v>2.4185346439903781</v>
      </c>
      <c r="J9" s="14">
        <f>AVERAGEIFS($D$2:$D$1171,$E$2:$E$1171,3, $A$2:$A$1171, "Finland")</f>
        <v>5.4888873495957613</v>
      </c>
      <c r="K9" s="15"/>
    </row>
    <row r="10" spans="1:11" x14ac:dyDescent="0.25">
      <c r="A10" s="3" t="s">
        <v>4</v>
      </c>
      <c r="B10" s="3">
        <v>1954</v>
      </c>
      <c r="C10" s="4">
        <v>76.846702886971343</v>
      </c>
      <c r="D10" s="4">
        <v>6.2168138265068285</v>
      </c>
      <c r="E10" s="3">
        <f>LOOKUP(C10,{0,30,60,90},{1,2,3,4})</f>
        <v>3</v>
      </c>
      <c r="G10" s="13" t="s">
        <v>10</v>
      </c>
      <c r="H10" s="14">
        <f>AVERAGEIFS($D$2:$D$1171,$E$2:$E$1171,1, $A$2:$A$1171, "France")</f>
        <v>5.0584756365634975</v>
      </c>
      <c r="I10" s="14">
        <f>AVERAGEIFS($D$2:$D$1171,$E$2:$E$1171,2, $A$2:$A$1171, "France")</f>
        <v>2.6161590432546382</v>
      </c>
      <c r="J10" s="14">
        <f>AVERAGEIFS($D$2:$D$1171,$E$2:$E$1171,3, $A$2:$A$1171, "France")</f>
        <v>3.0196305564817139</v>
      </c>
      <c r="K10" s="15"/>
    </row>
    <row r="11" spans="1:11" x14ac:dyDescent="0.25">
      <c r="A11" s="3" t="s">
        <v>4</v>
      </c>
      <c r="B11" s="3">
        <v>1955</v>
      </c>
      <c r="C11" s="4">
        <v>74.980501949805017</v>
      </c>
      <c r="D11" s="4">
        <v>5.4620896706035538</v>
      </c>
      <c r="E11" s="3">
        <f>LOOKUP(C11,{0,30,60,90},{1,2,3,4})</f>
        <v>3</v>
      </c>
      <c r="G11" s="13" t="s">
        <v>11</v>
      </c>
      <c r="H11" s="14">
        <f>AVERAGEIFS($D$2:$D$1171,$E$2:$E$1171,1, $A$2:$A$1171, "Germany")</f>
        <v>3.8737590917555771</v>
      </c>
      <c r="I11" s="14">
        <f>AVERAGEIFS($D$2:$D$1171,$E$2:$E$1171,2, $A$2:$A$1171, "Germany")</f>
        <v>0.87580337752503257</v>
      </c>
      <c r="J11" s="14"/>
      <c r="K11" s="15"/>
    </row>
    <row r="12" spans="1:11" x14ac:dyDescent="0.25">
      <c r="A12" s="3" t="s">
        <v>4</v>
      </c>
      <c r="B12" s="3">
        <v>1956</v>
      </c>
      <c r="C12" s="4">
        <v>71.818265767845602</v>
      </c>
      <c r="D12" s="4">
        <v>3.441608142766972</v>
      </c>
      <c r="E12" s="3">
        <f>LOOKUP(C12,{0,30,60,90},{1,2,3,4})</f>
        <v>3</v>
      </c>
      <c r="G12" s="13" t="s">
        <v>12</v>
      </c>
      <c r="H12" s="14">
        <f>AVERAGEIFS($D$2:$D$1171,$E$2:$E$1171,1, $A$2:$A$1171, "Greece")</f>
        <v>4.0012815476872907</v>
      </c>
      <c r="I12" s="14">
        <f>AVERAGEIFS($D$2:$D$1171,$E$2:$E$1171,2, $A$2:$A$1171, "Greece")</f>
        <v>0.3402</v>
      </c>
      <c r="J12" s="14">
        <f>AVERAGEIFS($D$2:$D$1171,$E$2:$E$1171,3, $A$2:$A$1171, "Greece")</f>
        <v>2.6960000000000002</v>
      </c>
      <c r="K12" s="15">
        <f>AVERAGEIFS($D$2:$D$1171,$E$2:$E$1171,4, $A$2:$A$1171, "Greece")</f>
        <v>2.9106315789473687</v>
      </c>
    </row>
    <row r="13" spans="1:11" x14ac:dyDescent="0.25">
      <c r="A13" s="3" t="s">
        <v>4</v>
      </c>
      <c r="B13" s="3">
        <v>1957</v>
      </c>
      <c r="C13" s="4">
        <v>67.723763468227702</v>
      </c>
      <c r="D13" s="4">
        <v>2.0030116571903234</v>
      </c>
      <c r="E13" s="3">
        <f>LOOKUP(C13,{0,30,60,90},{1,2,3,4})</f>
        <v>3</v>
      </c>
      <c r="G13" s="13" t="s">
        <v>13</v>
      </c>
      <c r="H13" s="14">
        <f>AVERAGEIFS($D$2:$D$1171,$E$2:$E$1171,1, $A$2:$A$1171, "Ireland")</f>
        <v>4.2092505341969737</v>
      </c>
      <c r="I13" s="14">
        <f>AVERAGEIFS($D$2:$D$1171,$E$2:$E$1171,2, $A$2:$A$1171, "Ireland")</f>
        <v>4.4521668732135407</v>
      </c>
      <c r="J13" s="14">
        <f>AVERAGEIFS($D$2:$D$1171,$E$2:$E$1171,3, $A$2:$A$1171, "Ireland")</f>
        <v>3.950138889238227</v>
      </c>
      <c r="K13" s="15">
        <f>AVERAGEIFS($D$2:$D$1171,$E$2:$E$1171,4, $A$2:$A$1171, "Ireland")</f>
        <v>2.4285714285714284</v>
      </c>
    </row>
    <row r="14" spans="1:11" x14ac:dyDescent="0.25">
      <c r="A14" s="3" t="s">
        <v>4</v>
      </c>
      <c r="B14" s="3">
        <v>1958</v>
      </c>
      <c r="C14" s="4">
        <v>66.049751243781088</v>
      </c>
      <c r="D14" s="4">
        <v>4.8029321557198745</v>
      </c>
      <c r="E14" s="3">
        <f>LOOKUP(C14,{0,30,60,90},{1,2,3,4})</f>
        <v>3</v>
      </c>
      <c r="G14" s="13" t="s">
        <v>14</v>
      </c>
      <c r="H14" s="14">
        <f>AVERAGEIFS($D$2:$D$1171,$E$2:$E$1171,1, $A$2:$A$1171, "Italy")</f>
        <v>5.3526316533834439</v>
      </c>
      <c r="I14" s="14">
        <f>AVERAGEIFS($D$2:$D$1171,$E$2:$E$1171,2, $A$2:$A$1171, "Italy")</f>
        <v>2.0542842210328489</v>
      </c>
      <c r="J14" s="14">
        <f>AVERAGEIFS($D$2:$D$1171,$E$2:$E$1171,3, $A$2:$A$1171, "Italy")</f>
        <v>1.7715294117647058</v>
      </c>
      <c r="K14" s="15">
        <f>AVERAGEIFS($D$2:$D$1171,$E$2:$E$1171,4, $A$2:$A$1171, "Italy")</f>
        <v>1.0288999999999999</v>
      </c>
    </row>
    <row r="15" spans="1:11" x14ac:dyDescent="0.25">
      <c r="A15" s="3" t="s">
        <v>4</v>
      </c>
      <c r="B15" s="3">
        <v>1959</v>
      </c>
      <c r="C15" s="4">
        <v>62.388451443569551</v>
      </c>
      <c r="D15" s="4">
        <v>6.1565736906655566</v>
      </c>
      <c r="E15" s="3">
        <f>LOOKUP(C15,{0,30,60,90},{1,2,3,4})</f>
        <v>3</v>
      </c>
      <c r="G15" s="13" t="s">
        <v>15</v>
      </c>
      <c r="H15" s="14">
        <f>AVERAGEIFS($D$2:$D$1171,$E$2:$E$1171,1, $A$2:$A$1171, "Japan")</f>
        <v>7.3310009741341222</v>
      </c>
      <c r="I15" s="14">
        <f>AVERAGEIFS($D$2:$D$1171,$E$2:$E$1171,2, $A$2:$A$1171, "Japan")</f>
        <v>3.9571430664109926</v>
      </c>
      <c r="J15" s="14">
        <f>AVERAGEIFS($D$2:$D$1171,$E$2:$E$1171,3, $A$2:$A$1171, "Japan")</f>
        <v>1.0084105338068083</v>
      </c>
      <c r="K15" s="15">
        <f>AVERAGEIFS($D$2:$D$1171,$E$2:$E$1171,4, $A$2:$A$1171, "Japan")</f>
        <v>0.68725836094954884</v>
      </c>
    </row>
    <row r="16" spans="1:11" x14ac:dyDescent="0.25">
      <c r="A16" s="3" t="s">
        <v>4</v>
      </c>
      <c r="B16" s="3">
        <v>1960</v>
      </c>
      <c r="C16" s="4">
        <v>48.336380255941499</v>
      </c>
      <c r="D16" s="4">
        <v>4.1912126376957515</v>
      </c>
      <c r="E16" s="3">
        <f>LOOKUP(C16,{0,30,60,90},{1,2,3,4})</f>
        <v>2</v>
      </c>
      <c r="G16" s="13" t="s">
        <v>22</v>
      </c>
      <c r="H16" s="14">
        <f>AVERAGEIFS($D$2:$D$1171,$E$2:$E$1171,1, $A$2:$A$1171, "Netherlands")</f>
        <v>4.0826135854501926</v>
      </c>
      <c r="I16" s="14">
        <f>AVERAGEIFS($D$2:$D$1171,$E$2:$E$1171,2, $A$2:$A$1171, "Netherlands")</f>
        <v>2.6207718194023961</v>
      </c>
      <c r="J16" s="14">
        <f>AVERAGEIFS($D$2:$D$1171,$E$2:$E$1171,3, $A$2:$A$1171, "Netherlands")</f>
        <v>1.0704364615860107</v>
      </c>
      <c r="K16" s="15"/>
    </row>
    <row r="17" spans="1:11" x14ac:dyDescent="0.25">
      <c r="A17" s="3" t="s">
        <v>4</v>
      </c>
      <c r="B17" s="3">
        <v>1961</v>
      </c>
      <c r="C17" s="4">
        <v>49.378113826856577</v>
      </c>
      <c r="D17" s="4">
        <v>0.6894658835153944</v>
      </c>
      <c r="E17" s="3">
        <f>LOOKUP(C17,{0,30,60,90},{1,2,3,4})</f>
        <v>2</v>
      </c>
      <c r="G17" s="13" t="s">
        <v>27</v>
      </c>
      <c r="H17" s="14">
        <f>AVERAGEIFS($D$2:$D$1171,$E$2:$E$1171,1, $A$2:$A$1171, "New Zealand")</f>
        <v>2.4655555555555555</v>
      </c>
      <c r="I17" s="14">
        <f>AVERAGEIFS($D$2:$D$1171,$E$2:$E$1171,2, $A$2:$A$1171, "New Zealand")</f>
        <v>2.8895716508300104</v>
      </c>
      <c r="J17" s="14">
        <f>AVERAGEIFS($D$2:$D$1171,$E$2:$E$1171,3, $A$2:$A$1171, "New Zealand")</f>
        <v>3.8836833687040024</v>
      </c>
      <c r="K17" s="15">
        <f>AVERAGEIFS($D$2:$D$1171,$E$2:$E$1171,4, $A$2:$A$1171, "New Zealand")</f>
        <v>2.5747270629817649</v>
      </c>
    </row>
    <row r="18" spans="1:11" x14ac:dyDescent="0.25">
      <c r="A18" s="3" t="s">
        <v>4</v>
      </c>
      <c r="B18" s="3">
        <v>1962</v>
      </c>
      <c r="C18" s="4">
        <v>50.330760749724369</v>
      </c>
      <c r="D18" s="4">
        <v>6.2488414946626936</v>
      </c>
      <c r="E18" s="3">
        <f>LOOKUP(C18,{0,30,60,90},{1,2,3,4})</f>
        <v>2</v>
      </c>
      <c r="G18" s="13" t="s">
        <v>16</v>
      </c>
      <c r="H18" s="14">
        <f>AVERAGEIFS($D$2:$D$1171,$E$2:$E$1171,1, $A$2:$A$1171, "Norway")</f>
        <v>3.4001217818948271</v>
      </c>
      <c r="I18" s="14">
        <f>AVERAGEIFS($D$2:$D$1171,$E$2:$E$1171,2, $A$2:$A$1171, "Norway")</f>
        <v>5.1082894538621781</v>
      </c>
      <c r="J18" s="14">
        <f>AVERAGEIFS($D$2:$D$1171,$E$2:$E$1171,3, $A$2:$A$1171, "Norway")</f>
        <v>10.201270069762503</v>
      </c>
      <c r="K18" s="15"/>
    </row>
    <row r="19" spans="1:11" x14ac:dyDescent="0.25">
      <c r="A19" s="3" t="s">
        <v>4</v>
      </c>
      <c r="B19" s="3">
        <v>1963</v>
      </c>
      <c r="C19" s="4">
        <v>47.587530945283689</v>
      </c>
      <c r="D19" s="4">
        <v>6.1255695578999125</v>
      </c>
      <c r="E19" s="3">
        <f>LOOKUP(C19,{0,30,60,90},{1,2,3,4})</f>
        <v>2</v>
      </c>
      <c r="G19" s="13" t="s">
        <v>17</v>
      </c>
      <c r="H19" s="14">
        <f>AVERAGEIFS($D$2:$D$1171,$E$2:$E$1171,1, $A$2:$A$1171, "Portugal")</f>
        <v>4.4514190942620999</v>
      </c>
      <c r="I19" s="14">
        <f>AVERAGEIFS($D$2:$D$1171,$E$2:$E$1171,2, $A$2:$A$1171, "Portugal")</f>
        <v>3.5494820476044917</v>
      </c>
      <c r="J19" s="14">
        <f>AVERAGEIFS($D$2:$D$1171,$E$2:$E$1171,3, $A$2:$A$1171, "Portugal")</f>
        <v>1.8938989107963717</v>
      </c>
      <c r="K19" s="15"/>
    </row>
    <row r="20" spans="1:11" x14ac:dyDescent="0.25">
      <c r="A20" s="3" t="s">
        <v>4</v>
      </c>
      <c r="B20" s="3">
        <v>1964</v>
      </c>
      <c r="C20" s="4">
        <v>45.011526048870451</v>
      </c>
      <c r="D20" s="4">
        <v>6.8414996180364174</v>
      </c>
      <c r="E20" s="3">
        <f>LOOKUP(C20,{0,30,60,90},{1,2,3,4})</f>
        <v>2</v>
      </c>
      <c r="G20" s="13" t="s">
        <v>18</v>
      </c>
      <c r="H20" s="14">
        <f>AVERAGEIFS($D$2:$D$1171,$E$2:$E$1171,1, $A$2:$A$1171, "Spain")</f>
        <v>1.5493324435460254</v>
      </c>
      <c r="I20" s="14">
        <f>AVERAGEIFS($D$2:$D$1171,$E$2:$E$1171,2, $A$2:$A$1171, "Spain")</f>
        <v>3.3986685030537362</v>
      </c>
      <c r="J20" s="14">
        <f>AVERAGEIFS($D$2:$D$1171,$E$2:$E$1171,3, $A$2:$A$1171, "Spain")</f>
        <v>4.1562496723491549</v>
      </c>
      <c r="K20" s="15"/>
    </row>
    <row r="21" spans="1:11" x14ac:dyDescent="0.25">
      <c r="A21" s="3" t="s">
        <v>4</v>
      </c>
      <c r="B21" s="3">
        <v>1965</v>
      </c>
      <c r="C21" s="4">
        <v>43.739037433155083</v>
      </c>
      <c r="D21" s="4">
        <v>5.1073419737890147</v>
      </c>
      <c r="E21" s="3">
        <f>LOOKUP(C21,{0,30,60,90},{1,2,3,4})</f>
        <v>2</v>
      </c>
      <c r="G21" s="13" t="s">
        <v>19</v>
      </c>
      <c r="H21" s="14">
        <f>AVERAGEIFS($D$2:$D$1171,$E$2:$E$1171,1, $A$2:$A$1171, "Sweden")</f>
        <v>3.5673850579357671</v>
      </c>
      <c r="I21" s="14">
        <f>AVERAGEIFS($D$2:$D$1171,$E$2:$E$1171,2, $A$2:$A$1171, "Sweden")</f>
        <v>2.9322373307583196</v>
      </c>
      <c r="J21" s="14">
        <f>AVERAGEIFS($D$2:$D$1171,$E$2:$E$1171,3, $A$2:$A$1171, "Sweden")</f>
        <v>2.6658238323873644</v>
      </c>
      <c r="K21" s="15"/>
    </row>
    <row r="22" spans="1:11" x14ac:dyDescent="0.25">
      <c r="A22" s="3" t="s">
        <v>4</v>
      </c>
      <c r="B22" s="3">
        <v>1966</v>
      </c>
      <c r="C22" s="4">
        <v>42.481233029867433</v>
      </c>
      <c r="D22" s="4">
        <v>2.7830639536385648</v>
      </c>
      <c r="E22" s="3">
        <f>LOOKUP(C22,{0,30,60,90},{1,2,3,4})</f>
        <v>2</v>
      </c>
      <c r="G22" s="13" t="s">
        <v>20</v>
      </c>
      <c r="H22" s="14"/>
      <c r="I22" s="14">
        <f>AVERAGEIFS($D$2:$D$1171,$E$2:$E$1171,2, $A$2:$A$1171, "UK")</f>
        <v>2.2312128636034791</v>
      </c>
      <c r="J22" s="14">
        <f>AVERAGEIFS($D$2:$D$1171,$E$2:$E$1171,3, $A$2:$A$1171, "UK")</f>
        <v>2.5221331923818813</v>
      </c>
      <c r="K22" s="15">
        <f>AVERAGEIFS($D$2:$D$1171,$E$2:$E$1171,4, $A$2:$A$1171, "UK")</f>
        <v>2.3990957872956176</v>
      </c>
    </row>
    <row r="23" spans="1:11" ht="15.75" thickBot="1" x14ac:dyDescent="0.3">
      <c r="A23" s="3" t="s">
        <v>4</v>
      </c>
      <c r="B23" s="3">
        <v>1967</v>
      </c>
      <c r="C23" s="4">
        <v>40.534480888149567</v>
      </c>
      <c r="D23" s="4">
        <v>6.7516734666521527</v>
      </c>
      <c r="E23" s="3">
        <f>LOOKUP(C23,{0,30,60,90},{1,2,3,4})</f>
        <v>2</v>
      </c>
      <c r="G23" s="16" t="s">
        <v>21</v>
      </c>
      <c r="H23" s="9"/>
      <c r="I23" s="9">
        <f>AVERAGEIFS($D$2:$D$1171,$E$2:$E$1171,2, $A$2:$A$1171, "US")</f>
        <v>3.370207643969195</v>
      </c>
      <c r="J23" s="9">
        <f>AVERAGEIFS($D$2:$D$1171,$E$2:$E$1171,3, $A$2:$A$1171, "US")</f>
        <v>3.8609233088257944</v>
      </c>
      <c r="K23" s="17">
        <f>AVERAGEIFS($D$2:$D$1171,$E$2:$E$1171,4, $A$2:$A$1171, "US")</f>
        <v>-1.9888928168200786</v>
      </c>
    </row>
    <row r="24" spans="1:11" ht="15.75" thickBot="1" x14ac:dyDescent="0.3">
      <c r="A24" s="3" t="s">
        <v>4</v>
      </c>
      <c r="B24" s="3">
        <v>1968</v>
      </c>
      <c r="C24" s="4">
        <v>39.494266587127989</v>
      </c>
      <c r="D24" s="4">
        <v>5.8788906154353171</v>
      </c>
      <c r="E24" s="3">
        <f>LOOKUP(C24,{0,30,60,90},{1,2,3,4})</f>
        <v>2</v>
      </c>
      <c r="G24" s="18" t="s">
        <v>30</v>
      </c>
      <c r="H24" s="19">
        <f>AVERAGE(H9:H23)</f>
        <v>4.0892197090193285</v>
      </c>
      <c r="I24" s="19">
        <f t="shared" ref="I24:J24" si="0">AVERAGE(I9:I23)</f>
        <v>2.8543155025674158</v>
      </c>
      <c r="J24" s="19">
        <f t="shared" si="0"/>
        <v>3.4420725398343075</v>
      </c>
      <c r="K24" s="19">
        <f>AVERAGE(K9:K23)</f>
        <v>1.4343273431322359</v>
      </c>
    </row>
    <row r="25" spans="1:11" x14ac:dyDescent="0.25">
      <c r="A25" s="3" t="s">
        <v>4</v>
      </c>
      <c r="B25" s="3">
        <v>1969</v>
      </c>
      <c r="C25" s="4">
        <v>36.80077642491618</v>
      </c>
      <c r="D25" s="4">
        <v>6.0816970936826031</v>
      </c>
      <c r="E25" s="3">
        <f>LOOKUP(C25,{0,30,60,90},{1,2,3,4})</f>
        <v>2</v>
      </c>
    </row>
    <row r="26" spans="1:11" x14ac:dyDescent="0.25">
      <c r="A26" s="3" t="s">
        <v>4</v>
      </c>
      <c r="B26" s="3">
        <v>1970</v>
      </c>
      <c r="C26" s="4">
        <v>34.963590626241228</v>
      </c>
      <c r="D26" s="4">
        <v>6.3597870288852665</v>
      </c>
      <c r="E26" s="3">
        <f>LOOKUP(C26,{0,30,60,90},{1,2,3,4})</f>
        <v>2</v>
      </c>
    </row>
    <row r="27" spans="1:11" x14ac:dyDescent="0.25">
      <c r="A27" s="3" t="s">
        <v>4</v>
      </c>
      <c r="B27" s="3">
        <v>1971</v>
      </c>
      <c r="C27" s="4">
        <v>32.289871721233006</v>
      </c>
      <c r="D27" s="4">
        <v>4.4488240704243953</v>
      </c>
      <c r="E27" s="3">
        <f>LOOKUP(C27,{0,30,60,90},{1,2,3,4})</f>
        <v>2</v>
      </c>
    </row>
    <row r="28" spans="1:11" x14ac:dyDescent="0.25">
      <c r="A28" s="3" t="s">
        <v>4</v>
      </c>
      <c r="B28" s="3">
        <v>1972</v>
      </c>
      <c r="C28" s="4">
        <v>30.721744270046628</v>
      </c>
      <c r="D28" s="4">
        <v>2.8058015497635092</v>
      </c>
      <c r="E28" s="3">
        <f>LOOKUP(C28,{0,30,60,90},{1,2,3,4})</f>
        <v>2</v>
      </c>
    </row>
    <row r="29" spans="1:11" x14ac:dyDescent="0.25">
      <c r="A29" s="3" t="s">
        <v>4</v>
      </c>
      <c r="B29" s="3">
        <v>1973</v>
      </c>
      <c r="C29" s="4">
        <v>27.361466800282077</v>
      </c>
      <c r="D29" s="4">
        <v>5.4211302331557132</v>
      </c>
      <c r="E29" s="3">
        <f>LOOKUP(C29,{0,30,60,90},{1,2,3,4})</f>
        <v>1</v>
      </c>
    </row>
    <row r="30" spans="1:11" x14ac:dyDescent="0.25">
      <c r="A30" s="3" t="s">
        <v>4</v>
      </c>
      <c r="B30" s="3">
        <v>1974</v>
      </c>
      <c r="C30" s="4">
        <v>22.366394399066511</v>
      </c>
      <c r="D30" s="4">
        <v>2.4791949580417194</v>
      </c>
      <c r="E30" s="3">
        <f>LOOKUP(C30,{0,30,60,90},{1,2,3,4})</f>
        <v>1</v>
      </c>
    </row>
    <row r="31" spans="1:11" x14ac:dyDescent="0.25">
      <c r="A31" s="3" t="s">
        <v>4</v>
      </c>
      <c r="B31" s="3">
        <v>1975</v>
      </c>
      <c r="C31" s="4">
        <v>23.636847356168939</v>
      </c>
      <c r="D31" s="4">
        <v>2.70746265275843</v>
      </c>
      <c r="E31" s="3">
        <f>LOOKUP(C31,{0,30,60,90},{1,2,3,4})</f>
        <v>1</v>
      </c>
    </row>
    <row r="32" spans="1:11" x14ac:dyDescent="0.25">
      <c r="A32" s="3" t="s">
        <v>4</v>
      </c>
      <c r="B32" s="3">
        <v>1976</v>
      </c>
      <c r="C32" s="4">
        <v>22.982349085813727</v>
      </c>
      <c r="D32" s="4">
        <v>4.0310530581638249</v>
      </c>
      <c r="E32" s="3">
        <f>LOOKUP(C32,{0,30,60,90},{1,2,3,4})</f>
        <v>1</v>
      </c>
    </row>
    <row r="33" spans="1:5" x14ac:dyDescent="0.25">
      <c r="A33" s="3" t="s">
        <v>4</v>
      </c>
      <c r="B33" s="3">
        <v>1977</v>
      </c>
      <c r="C33" s="4">
        <v>23.638910316268117</v>
      </c>
      <c r="D33" s="4">
        <v>1.0467569085955919</v>
      </c>
      <c r="E33" s="3">
        <f>LOOKUP(C33,{0,30,60,90},{1,2,3,4})</f>
        <v>1</v>
      </c>
    </row>
    <row r="34" spans="1:5" x14ac:dyDescent="0.25">
      <c r="A34" s="3" t="s">
        <v>4</v>
      </c>
      <c r="B34" s="3">
        <v>1978</v>
      </c>
      <c r="C34" s="4">
        <v>24.732891751109314</v>
      </c>
      <c r="D34" s="4">
        <v>2.9010820705680063</v>
      </c>
      <c r="E34" s="3">
        <f>LOOKUP(C34,{0,30,60,90},{1,2,3,4})</f>
        <v>1</v>
      </c>
    </row>
    <row r="35" spans="1:5" x14ac:dyDescent="0.25">
      <c r="A35" s="3" t="s">
        <v>4</v>
      </c>
      <c r="B35" s="3">
        <v>1979</v>
      </c>
      <c r="C35" s="4">
        <v>20.872195114121538</v>
      </c>
      <c r="D35" s="4">
        <v>5.2659747991681272</v>
      </c>
      <c r="E35" s="3">
        <f>LOOKUP(C35,{0,30,60,90},{1,2,3,4})</f>
        <v>1</v>
      </c>
    </row>
    <row r="36" spans="1:5" x14ac:dyDescent="0.25">
      <c r="A36" s="3" t="s">
        <v>4</v>
      </c>
      <c r="B36" s="3">
        <v>1980</v>
      </c>
      <c r="C36" s="4">
        <v>19.124087591240876</v>
      </c>
      <c r="D36" s="4">
        <v>1.99840205311963</v>
      </c>
      <c r="E36" s="3">
        <f>LOOKUP(C36,{0,30,60,90},{1,2,3,4})</f>
        <v>1</v>
      </c>
    </row>
    <row r="37" spans="1:5" x14ac:dyDescent="0.25">
      <c r="A37" s="3" t="s">
        <v>4</v>
      </c>
      <c r="B37" s="3">
        <v>1981</v>
      </c>
      <c r="C37" s="4">
        <v>16.17684498121643</v>
      </c>
      <c r="D37" s="4">
        <v>4.1557516378179171</v>
      </c>
      <c r="E37" s="3">
        <f>LOOKUP(C37,{0,30,60,90},{1,2,3,4})</f>
        <v>1</v>
      </c>
    </row>
    <row r="38" spans="1:5" x14ac:dyDescent="0.25">
      <c r="A38" s="3" t="s">
        <v>4</v>
      </c>
      <c r="B38" s="3">
        <v>1982</v>
      </c>
      <c r="C38" s="4">
        <v>15.043615122864965</v>
      </c>
      <c r="D38" s="4">
        <v>-9.7400067530672985E-3</v>
      </c>
      <c r="E38" s="3">
        <f>LOOKUP(C38,{0,30,60,90},{1,2,3,4})</f>
        <v>1</v>
      </c>
    </row>
    <row r="39" spans="1:5" x14ac:dyDescent="0.25">
      <c r="A39" s="3" t="s">
        <v>4</v>
      </c>
      <c r="B39" s="3">
        <v>1983</v>
      </c>
      <c r="C39" s="4">
        <v>17.579695577254451</v>
      </c>
      <c r="D39" s="4">
        <v>-0.52601159823104648</v>
      </c>
      <c r="E39" s="3">
        <f>LOOKUP(C39,{0,30,60,90},{1,2,3,4})</f>
        <v>1</v>
      </c>
    </row>
    <row r="40" spans="1:5" x14ac:dyDescent="0.25">
      <c r="A40" s="3" t="s">
        <v>4</v>
      </c>
      <c r="B40" s="3">
        <v>1984</v>
      </c>
      <c r="C40" s="4">
        <v>20.062923963846</v>
      </c>
      <c r="D40" s="4">
        <v>6.4144998117670715</v>
      </c>
      <c r="E40" s="3">
        <f>LOOKUP(C40,{0,30,60,90},{1,2,3,4})</f>
        <v>1</v>
      </c>
    </row>
    <row r="41" spans="1:5" x14ac:dyDescent="0.25">
      <c r="A41" s="3" t="s">
        <v>4</v>
      </c>
      <c r="B41" s="3">
        <v>1985</v>
      </c>
      <c r="C41" s="4">
        <v>21.424017003188098</v>
      </c>
      <c r="D41" s="4">
        <v>5.7161962643196285</v>
      </c>
      <c r="E41" s="3">
        <f>LOOKUP(C41,{0,30,60,90},{1,2,3,4})</f>
        <v>1</v>
      </c>
    </row>
    <row r="42" spans="1:5" x14ac:dyDescent="0.25">
      <c r="A42" s="3" t="s">
        <v>4</v>
      </c>
      <c r="B42" s="3">
        <v>1986</v>
      </c>
      <c r="C42" s="4">
        <v>21.491707707043357</v>
      </c>
      <c r="D42" s="4">
        <v>2.1105795921209758</v>
      </c>
      <c r="E42" s="3">
        <f>LOOKUP(C42,{0,30,60,90},{1,2,3,4})</f>
        <v>1</v>
      </c>
    </row>
    <row r="43" spans="1:5" x14ac:dyDescent="0.25">
      <c r="A43" s="3" t="s">
        <v>4</v>
      </c>
      <c r="B43" s="3">
        <v>1987</v>
      </c>
      <c r="C43" s="4">
        <v>19.993912351237263</v>
      </c>
      <c r="D43" s="4">
        <v>4.3962809588579121</v>
      </c>
      <c r="E43" s="3">
        <f>LOOKUP(C43,{0,30,60,90},{1,2,3,4})</f>
        <v>1</v>
      </c>
    </row>
    <row r="44" spans="1:5" x14ac:dyDescent="0.25">
      <c r="A44" s="3" t="s">
        <v>4</v>
      </c>
      <c r="B44" s="3">
        <v>1988</v>
      </c>
      <c r="C44" s="4">
        <v>16.29359341140772</v>
      </c>
      <c r="D44" s="4">
        <v>4.0304127312483562</v>
      </c>
      <c r="E44" s="3">
        <f>LOOKUP(C44,{0,30,60,90},{1,2,3,4})</f>
        <v>1</v>
      </c>
    </row>
    <row r="45" spans="1:5" x14ac:dyDescent="0.25">
      <c r="A45" s="3" t="s">
        <v>4</v>
      </c>
      <c r="B45" s="3">
        <v>1989</v>
      </c>
      <c r="C45" s="4">
        <v>12.498329765800415</v>
      </c>
      <c r="D45" s="4">
        <v>4.5749490664508397</v>
      </c>
      <c r="E45" s="3">
        <f>LOOKUP(C45,{0,30,60,90},{1,2,3,4})</f>
        <v>1</v>
      </c>
    </row>
    <row r="46" spans="1:5" x14ac:dyDescent="0.25">
      <c r="A46" s="3" t="s">
        <v>4</v>
      </c>
      <c r="B46" s="3">
        <v>1990</v>
      </c>
      <c r="C46" s="4">
        <v>10.331201388837659</v>
      </c>
      <c r="D46" s="4">
        <v>1.6044395220208063</v>
      </c>
      <c r="E46" s="3">
        <f>LOOKUP(C46,{0,30,60,90},{1,2,3,4})</f>
        <v>1</v>
      </c>
    </row>
    <row r="47" spans="1:5" x14ac:dyDescent="0.25">
      <c r="A47" s="3" t="s">
        <v>4</v>
      </c>
      <c r="B47" s="3">
        <v>1991</v>
      </c>
      <c r="C47" s="4">
        <v>9.3083213927147597</v>
      </c>
      <c r="D47" s="4">
        <v>-1.2501169676085944</v>
      </c>
      <c r="E47" s="3">
        <f>LOOKUP(C47,{0,30,60,90},{1,2,3,4})</f>
        <v>1</v>
      </c>
    </row>
    <row r="48" spans="1:5" x14ac:dyDescent="0.25">
      <c r="A48" s="3" t="s">
        <v>4</v>
      </c>
      <c r="B48" s="3">
        <v>1992</v>
      </c>
      <c r="C48" s="4">
        <v>10.865716915217309</v>
      </c>
      <c r="D48" s="4">
        <v>2.1122873748187887</v>
      </c>
      <c r="E48" s="3">
        <f>LOOKUP(C48,{0,30,60,90},{1,2,3,4})</f>
        <v>1</v>
      </c>
    </row>
    <row r="49" spans="1:5" x14ac:dyDescent="0.25">
      <c r="A49" s="3" t="s">
        <v>4</v>
      </c>
      <c r="B49" s="3">
        <v>1993</v>
      </c>
      <c r="C49" s="4">
        <v>13.814962432037154</v>
      </c>
      <c r="D49" s="4">
        <v>3.897211811785084</v>
      </c>
      <c r="E49" s="3">
        <f>LOOKUP(C49,{0,30,60,90},{1,2,3,4})</f>
        <v>1</v>
      </c>
    </row>
    <row r="50" spans="1:5" x14ac:dyDescent="0.25">
      <c r="A50" s="3" t="s">
        <v>4</v>
      </c>
      <c r="B50" s="3">
        <v>1994</v>
      </c>
      <c r="C50" s="4">
        <v>15.918474881706379</v>
      </c>
      <c r="D50" s="4">
        <v>5.013538669825679</v>
      </c>
      <c r="E50" s="3">
        <f>LOOKUP(C50,{0,30,60,90},{1,2,3,4})</f>
        <v>1</v>
      </c>
    </row>
    <row r="51" spans="1:5" x14ac:dyDescent="0.25">
      <c r="A51" s="3" t="s">
        <v>4</v>
      </c>
      <c r="B51" s="3">
        <v>1995</v>
      </c>
      <c r="C51" s="4">
        <v>18.383455868401132</v>
      </c>
      <c r="D51" s="4">
        <v>3.4888318881711511</v>
      </c>
      <c r="E51" s="3">
        <f>LOOKUP(C51,{0,30,60,90},{1,2,3,4})</f>
        <v>1</v>
      </c>
    </row>
    <row r="52" spans="1:5" x14ac:dyDescent="0.25">
      <c r="A52" s="3" t="s">
        <v>4</v>
      </c>
      <c r="B52" s="3">
        <v>1996</v>
      </c>
      <c r="C52" s="4">
        <v>17.775323368892025</v>
      </c>
      <c r="D52" s="4">
        <v>4.2816070408969509</v>
      </c>
      <c r="E52" s="3">
        <f>LOOKUP(C52,{0,30,60,90},{1,2,3,4})</f>
        <v>1</v>
      </c>
    </row>
    <row r="53" spans="1:5" x14ac:dyDescent="0.25">
      <c r="A53" s="3" t="s">
        <v>4</v>
      </c>
      <c r="B53" s="3">
        <v>1997</v>
      </c>
      <c r="C53" s="4">
        <v>17.412324573503369</v>
      </c>
      <c r="D53" s="4">
        <v>3.9969968599765204</v>
      </c>
      <c r="E53" s="3">
        <f>LOOKUP(C53,{0,30,60,90},{1,2,3,4})</f>
        <v>1</v>
      </c>
    </row>
    <row r="54" spans="1:5" x14ac:dyDescent="0.25">
      <c r="A54" s="3" t="s">
        <v>4</v>
      </c>
      <c r="B54" s="3">
        <v>1998</v>
      </c>
      <c r="C54" s="4">
        <v>14.586137695048864</v>
      </c>
      <c r="D54" s="4">
        <v>5.0513793108032834</v>
      </c>
      <c r="E54" s="3">
        <f>LOOKUP(C54,{0,30,60,90},{1,2,3,4})</f>
        <v>1</v>
      </c>
    </row>
    <row r="55" spans="1:5" x14ac:dyDescent="0.25">
      <c r="A55" s="3" t="s">
        <v>4</v>
      </c>
      <c r="B55" s="3">
        <v>1999</v>
      </c>
      <c r="C55" s="4">
        <v>13.216049263804075</v>
      </c>
      <c r="D55" s="4">
        <v>4.4017237342513171</v>
      </c>
      <c r="E55" s="3">
        <f>LOOKUP(C55,{0,30,60,90},{1,2,3,4})</f>
        <v>1</v>
      </c>
    </row>
    <row r="56" spans="1:5" x14ac:dyDescent="0.25">
      <c r="A56" s="3" t="s">
        <v>4</v>
      </c>
      <c r="B56" s="3">
        <v>2000</v>
      </c>
      <c r="C56" s="4">
        <v>11.106017870849625</v>
      </c>
      <c r="D56" s="4">
        <v>3.4261296481498338</v>
      </c>
      <c r="E56" s="3">
        <f>LOOKUP(C56,{0,30,60,90},{1,2,3,4})</f>
        <v>1</v>
      </c>
    </row>
    <row r="57" spans="1:5" x14ac:dyDescent="0.25">
      <c r="A57" s="3" t="s">
        <v>4</v>
      </c>
      <c r="B57" s="3">
        <v>2001</v>
      </c>
      <c r="C57" s="4">
        <v>9.23978259677442</v>
      </c>
      <c r="D57" s="4">
        <v>2.0893402157554863</v>
      </c>
      <c r="E57" s="3">
        <f>LOOKUP(C57,{0,30,60,90},{1,2,3,4})</f>
        <v>1</v>
      </c>
    </row>
    <row r="58" spans="1:5" x14ac:dyDescent="0.25">
      <c r="A58" s="3" t="s">
        <v>4</v>
      </c>
      <c r="B58" s="3">
        <v>2002</v>
      </c>
      <c r="C58" s="4">
        <v>8.2277779250169267</v>
      </c>
      <c r="D58" s="4">
        <v>4.2473484926763616</v>
      </c>
      <c r="E58" s="3">
        <f>LOOKUP(C58,{0,30,60,90},{1,2,3,4})</f>
        <v>1</v>
      </c>
    </row>
    <row r="59" spans="1:5" x14ac:dyDescent="0.25">
      <c r="A59" s="3" t="s">
        <v>4</v>
      </c>
      <c r="B59" s="3">
        <v>2003</v>
      </c>
      <c r="C59" s="4">
        <v>7.031335038723304</v>
      </c>
      <c r="D59" s="4">
        <v>2.9659397649142161</v>
      </c>
      <c r="E59" s="3">
        <f>LOOKUP(C59,{0,30,60,90},{1,2,3,4})</f>
        <v>1</v>
      </c>
    </row>
    <row r="60" spans="1:5" x14ac:dyDescent="0.25">
      <c r="A60" s="3" t="s">
        <v>4</v>
      </c>
      <c r="B60" s="3">
        <v>2004</v>
      </c>
      <c r="C60" s="4">
        <v>6.271350951371776</v>
      </c>
      <c r="D60" s="4">
        <v>3.8422786488972571</v>
      </c>
      <c r="E60" s="3">
        <f>LOOKUP(C60,{0,30,60,90},{1,2,3,4})</f>
        <v>1</v>
      </c>
    </row>
    <row r="61" spans="1:5" x14ac:dyDescent="0.25">
      <c r="A61" s="3" t="s">
        <v>4</v>
      </c>
      <c r="B61" s="3">
        <v>2005</v>
      </c>
      <c r="C61" s="4">
        <v>5.8920133425439509</v>
      </c>
      <c r="D61" s="4">
        <v>2.7591946546526191</v>
      </c>
      <c r="E61" s="3">
        <f>LOOKUP(C61,{0,30,60,90},{1,2,3,4})</f>
        <v>1</v>
      </c>
    </row>
    <row r="62" spans="1:5" x14ac:dyDescent="0.25">
      <c r="A62" s="3" t="s">
        <v>4</v>
      </c>
      <c r="B62" s="3">
        <v>2006</v>
      </c>
      <c r="C62" s="4">
        <v>5.3925663627476412</v>
      </c>
      <c r="D62" s="4">
        <v>2.8403720339076566</v>
      </c>
      <c r="E62" s="3">
        <f>LOOKUP(C62,{0,30,60,90},{1,2,3,4})</f>
        <v>1</v>
      </c>
    </row>
    <row r="63" spans="1:5" x14ac:dyDescent="0.25">
      <c r="A63" s="3" t="s">
        <v>4</v>
      </c>
      <c r="B63" s="3">
        <v>2007</v>
      </c>
      <c r="C63" s="4">
        <v>4.9054301034460517</v>
      </c>
      <c r="D63" s="4">
        <v>4.0487802976253207</v>
      </c>
      <c r="E63" s="3">
        <f>LOOKUP(C63,{0,30,60,90},{1,2,3,4})</f>
        <v>1</v>
      </c>
    </row>
    <row r="64" spans="1:5" x14ac:dyDescent="0.25">
      <c r="A64" s="3" t="s">
        <v>4</v>
      </c>
      <c r="B64" s="3">
        <v>2008</v>
      </c>
      <c r="C64" s="4">
        <v>4.6778870663392329</v>
      </c>
      <c r="D64" s="4">
        <v>2.3542239641489493</v>
      </c>
      <c r="E64" s="3">
        <f>LOOKUP(C64,{0,30,60,90},{1,2,3,4})</f>
        <v>1</v>
      </c>
    </row>
    <row r="65" spans="1:5" x14ac:dyDescent="0.25">
      <c r="A65" s="3" t="s">
        <v>4</v>
      </c>
      <c r="B65" s="3">
        <v>2009</v>
      </c>
      <c r="C65" s="4">
        <v>8.4182698416001465</v>
      </c>
      <c r="D65" s="4">
        <v>0.73224973916863334</v>
      </c>
      <c r="E65" s="3">
        <f>LOOKUP(C65,{0,30,60,90},{1,2,3,4})</f>
        <v>1</v>
      </c>
    </row>
    <row r="66" spans="1:5" x14ac:dyDescent="0.25">
      <c r="A66" s="3" t="s">
        <v>5</v>
      </c>
      <c r="B66" s="3">
        <v>1948</v>
      </c>
      <c r="C66" s="4">
        <v>35.202283290183722</v>
      </c>
      <c r="D66" s="4">
        <v>27.329192546583858</v>
      </c>
      <c r="E66" s="3">
        <f>LOOKUP(C66,{0,30,60,90},{1,2,3,4})</f>
        <v>2</v>
      </c>
    </row>
    <row r="67" spans="1:5" x14ac:dyDescent="0.25">
      <c r="A67" s="3" t="s">
        <v>5</v>
      </c>
      <c r="B67" s="3">
        <v>1949</v>
      </c>
      <c r="C67" s="4">
        <v>26.448141371340522</v>
      </c>
      <c r="D67" s="4">
        <v>18.90243902439024</v>
      </c>
      <c r="E67" s="3">
        <f>LOOKUP(C67,{0,30,60,90},{1,2,3,4})</f>
        <v>1</v>
      </c>
    </row>
    <row r="68" spans="1:5" x14ac:dyDescent="0.25">
      <c r="A68" s="3" t="s">
        <v>5</v>
      </c>
      <c r="B68" s="3">
        <v>1950</v>
      </c>
      <c r="C68" s="4">
        <v>22.144398212359377</v>
      </c>
      <c r="D68" s="4">
        <v>12.408961839689759</v>
      </c>
      <c r="E68" s="3">
        <f>LOOKUP(C68,{0,30,60,90},{1,2,3,4})</f>
        <v>1</v>
      </c>
    </row>
    <row r="69" spans="1:5" x14ac:dyDescent="0.25">
      <c r="A69" s="3" t="s">
        <v>5</v>
      </c>
      <c r="B69" s="3">
        <v>1951</v>
      </c>
      <c r="C69" s="4">
        <v>15.264331210191083</v>
      </c>
      <c r="D69" s="4">
        <v>6.8399346354369284</v>
      </c>
      <c r="E69" s="3">
        <f>LOOKUP(C69,{0,30,60,90},{1,2,3,4})</f>
        <v>1</v>
      </c>
    </row>
    <row r="70" spans="1:5" x14ac:dyDescent="0.25">
      <c r="A70" s="3" t="s">
        <v>5</v>
      </c>
      <c r="B70" s="3">
        <v>1952</v>
      </c>
      <c r="C70" s="4">
        <v>13.580401224923442</v>
      </c>
      <c r="D70" s="4">
        <v>8.7399854333569671E-2</v>
      </c>
      <c r="E70" s="3">
        <f>LOOKUP(C70,{0,30,60,90},{1,2,3,4})</f>
        <v>1</v>
      </c>
    </row>
    <row r="71" spans="1:5" x14ac:dyDescent="0.25">
      <c r="A71" s="3" t="s">
        <v>5</v>
      </c>
      <c r="B71" s="3">
        <v>1953</v>
      </c>
      <c r="C71" s="4">
        <v>16.565805896537935</v>
      </c>
      <c r="D71" s="4">
        <v>4.3516227623344506</v>
      </c>
      <c r="E71" s="3">
        <f>LOOKUP(C71,{0,30,60,90},{1,2,3,4})</f>
        <v>1</v>
      </c>
    </row>
    <row r="72" spans="1:5" x14ac:dyDescent="0.25">
      <c r="A72" s="3" t="s">
        <v>5</v>
      </c>
      <c r="B72" s="3">
        <v>1954</v>
      </c>
      <c r="C72" s="4">
        <v>14.268099837592956</v>
      </c>
      <c r="D72" s="4">
        <v>10.219665271966537</v>
      </c>
      <c r="E72" s="3">
        <f>LOOKUP(C72,{0,30,60,90},{1,2,3,4})</f>
        <v>1</v>
      </c>
    </row>
    <row r="73" spans="1:5" x14ac:dyDescent="0.25">
      <c r="A73" s="3" t="s">
        <v>5</v>
      </c>
      <c r="B73" s="3">
        <v>1955</v>
      </c>
      <c r="C73" s="4">
        <v>11.894731930381223</v>
      </c>
      <c r="D73" s="4">
        <v>11.05311442219481</v>
      </c>
      <c r="E73" s="3">
        <f>LOOKUP(C73,{0,30,60,90},{1,2,3,4})</f>
        <v>1</v>
      </c>
    </row>
    <row r="74" spans="1:5" x14ac:dyDescent="0.25">
      <c r="A74" s="3" t="s">
        <v>5</v>
      </c>
      <c r="B74" s="3">
        <v>1956</v>
      </c>
      <c r="C74" s="4">
        <v>10.92381911234164</v>
      </c>
      <c r="D74" s="4">
        <v>6.8793619142572204</v>
      </c>
      <c r="E74" s="3">
        <f>LOOKUP(C74,{0,30,60,90},{1,2,3,4})</f>
        <v>1</v>
      </c>
    </row>
    <row r="75" spans="1:5" x14ac:dyDescent="0.25">
      <c r="A75" s="3" t="s">
        <v>5</v>
      </c>
      <c r="B75" s="3">
        <v>1957</v>
      </c>
      <c r="C75" s="4">
        <v>8.3042690736572471</v>
      </c>
      <c r="D75" s="4">
        <v>6.1247334754797489</v>
      </c>
      <c r="E75" s="3">
        <f>LOOKUP(C75,{0,30,60,90},{1,2,3,4})</f>
        <v>1</v>
      </c>
    </row>
    <row r="76" spans="1:5" x14ac:dyDescent="0.25">
      <c r="A76" s="3" t="s">
        <v>5</v>
      </c>
      <c r="B76" s="3">
        <v>1958</v>
      </c>
      <c r="C76" s="4">
        <v>11.592758073670883</v>
      </c>
      <c r="D76" s="4">
        <v>3.6516148475563837</v>
      </c>
      <c r="E76" s="3">
        <f>LOOKUP(C76,{0,30,60,90},{1,2,3,4})</f>
        <v>1</v>
      </c>
    </row>
    <row r="77" spans="1:5" x14ac:dyDescent="0.25">
      <c r="A77" s="3" t="s">
        <v>5</v>
      </c>
      <c r="B77" s="3">
        <v>1959</v>
      </c>
      <c r="C77" s="4">
        <v>13.519904322569623</v>
      </c>
      <c r="D77" s="4">
        <v>2.8421205660011717</v>
      </c>
      <c r="E77" s="3">
        <f>LOOKUP(C77,{0,30,60,90},{1,2,3,4})</f>
        <v>1</v>
      </c>
    </row>
    <row r="78" spans="1:5" x14ac:dyDescent="0.25">
      <c r="A78" s="3" t="s">
        <v>5</v>
      </c>
      <c r="B78" s="3">
        <v>1960</v>
      </c>
      <c r="C78" s="4">
        <v>13.568510226458319</v>
      </c>
      <c r="D78" s="4">
        <v>8.2318294263164162</v>
      </c>
      <c r="E78" s="3">
        <f>LOOKUP(C78,{0,30,60,90},{1,2,3,4})</f>
        <v>1</v>
      </c>
    </row>
    <row r="79" spans="1:5" x14ac:dyDescent="0.25">
      <c r="A79" s="3" t="s">
        <v>5</v>
      </c>
      <c r="B79" s="3">
        <v>1961</v>
      </c>
      <c r="C79" s="4">
        <v>12.392053595631801</v>
      </c>
      <c r="D79" s="4">
        <v>5.3092143929994062</v>
      </c>
      <c r="E79" s="3">
        <f>LOOKUP(C79,{0,30,60,90},{1,2,3,4})</f>
        <v>1</v>
      </c>
    </row>
    <row r="80" spans="1:5" x14ac:dyDescent="0.25">
      <c r="A80" s="3" t="s">
        <v>5</v>
      </c>
      <c r="B80" s="3">
        <v>1962</v>
      </c>
      <c r="C80" s="4">
        <v>11.966269645280194</v>
      </c>
      <c r="D80" s="4">
        <v>2.4225887800239709</v>
      </c>
      <c r="E80" s="3">
        <f>LOOKUP(C80,{0,30,60,90},{1,2,3,4})</f>
        <v>1</v>
      </c>
    </row>
    <row r="81" spans="1:5" x14ac:dyDescent="0.25">
      <c r="A81" s="3" t="s">
        <v>5</v>
      </c>
      <c r="B81" s="3">
        <v>1963</v>
      </c>
      <c r="C81" s="4">
        <v>12.088617058735572</v>
      </c>
      <c r="D81" s="4">
        <v>4.070635721493443</v>
      </c>
      <c r="E81" s="3">
        <f>LOOKUP(C81,{0,30,60,90},{1,2,3,4})</f>
        <v>1</v>
      </c>
    </row>
    <row r="82" spans="1:5" x14ac:dyDescent="0.25">
      <c r="A82" s="3" t="s">
        <v>5</v>
      </c>
      <c r="B82" s="3">
        <v>1964</v>
      </c>
      <c r="C82" s="4">
        <v>12.043660418963617</v>
      </c>
      <c r="D82" s="4">
        <v>6.001900440204011</v>
      </c>
      <c r="E82" s="3">
        <f>LOOKUP(C82,{0,30,60,90},{1,2,3,4})</f>
        <v>1</v>
      </c>
    </row>
    <row r="83" spans="1:5" x14ac:dyDescent="0.25">
      <c r="A83" s="3" t="s">
        <v>5</v>
      </c>
      <c r="B83" s="3">
        <v>1965</v>
      </c>
      <c r="C83" s="4">
        <v>11.471399594320486</v>
      </c>
      <c r="D83" s="4">
        <v>2.875855255936477</v>
      </c>
      <c r="E83" s="3">
        <f>LOOKUP(C83,{0,30,60,90},{1,2,3,4})</f>
        <v>1</v>
      </c>
    </row>
    <row r="84" spans="1:5" x14ac:dyDescent="0.25">
      <c r="A84" s="3" t="s">
        <v>5</v>
      </c>
      <c r="B84" s="3">
        <v>1966</v>
      </c>
      <c r="C84" s="4">
        <v>10.978289204185753</v>
      </c>
      <c r="D84" s="4">
        <v>5.6282675961162321</v>
      </c>
      <c r="E84" s="3">
        <f>LOOKUP(C84,{0,30,60,90},{1,2,3,4})</f>
        <v>1</v>
      </c>
    </row>
    <row r="85" spans="1:5" x14ac:dyDescent="0.25">
      <c r="A85" s="3" t="s">
        <v>5</v>
      </c>
      <c r="B85" s="3">
        <v>1967</v>
      </c>
      <c r="C85" s="4">
        <v>12.107069080214279</v>
      </c>
      <c r="D85" s="4">
        <v>3.0404552265189677</v>
      </c>
      <c r="E85" s="3">
        <f>LOOKUP(C85,{0,30,60,90},{1,2,3,4})</f>
        <v>1</v>
      </c>
    </row>
    <row r="86" spans="1:5" x14ac:dyDescent="0.25">
      <c r="A86" s="3" t="s">
        <v>5</v>
      </c>
      <c r="B86" s="3">
        <v>1968</v>
      </c>
      <c r="C86" s="4">
        <v>12.984291487420155</v>
      </c>
      <c r="D86" s="4">
        <v>4.4440813659014866</v>
      </c>
      <c r="E86" s="3">
        <f>LOOKUP(C86,{0,30,60,90},{1,2,3,4})</f>
        <v>1</v>
      </c>
    </row>
    <row r="87" spans="1:5" x14ac:dyDescent="0.25">
      <c r="A87" s="3" t="s">
        <v>5</v>
      </c>
      <c r="B87" s="3">
        <v>1969</v>
      </c>
      <c r="C87" s="4">
        <v>13.016119402985074</v>
      </c>
      <c r="D87" s="4">
        <v>6.2886194759483871</v>
      </c>
      <c r="E87" s="3">
        <f>LOOKUP(C87,{0,30,60,90},{1,2,3,4})</f>
        <v>1</v>
      </c>
    </row>
    <row r="88" spans="1:5" x14ac:dyDescent="0.25">
      <c r="A88" s="3" t="s">
        <v>5</v>
      </c>
      <c r="B88" s="3">
        <v>1970</v>
      </c>
      <c r="C88" s="4">
        <v>10.583438065340003</v>
      </c>
      <c r="D88" s="4">
        <v>7.1234086393406448</v>
      </c>
      <c r="E88" s="3">
        <f>LOOKUP(C88,{0,30,60,90},{1,2,3,4})</f>
        <v>1</v>
      </c>
    </row>
    <row r="89" spans="1:5" x14ac:dyDescent="0.25">
      <c r="A89" s="3" t="s">
        <v>5</v>
      </c>
      <c r="B89" s="3">
        <v>1971</v>
      </c>
      <c r="C89" s="4">
        <v>9.2769384204756697</v>
      </c>
      <c r="D89" s="4">
        <v>5.1123170983032207</v>
      </c>
      <c r="E89" s="3">
        <f>LOOKUP(C89,{0,30,60,90},{1,2,3,4})</f>
        <v>1</v>
      </c>
    </row>
    <row r="90" spans="1:5" x14ac:dyDescent="0.25">
      <c r="A90" s="3" t="s">
        <v>5</v>
      </c>
      <c r="B90" s="3">
        <v>1972</v>
      </c>
      <c r="C90" s="4">
        <v>8.9382410593264527</v>
      </c>
      <c r="D90" s="4">
        <v>6.2086633728073659</v>
      </c>
      <c r="E90" s="3">
        <f>LOOKUP(C90,{0,30,60,90},{1,2,3,4})</f>
        <v>1</v>
      </c>
    </row>
    <row r="91" spans="1:5" x14ac:dyDescent="0.25">
      <c r="A91" s="3" t="s">
        <v>5</v>
      </c>
      <c r="B91" s="3">
        <v>1973</v>
      </c>
      <c r="C91" s="4">
        <v>9.1861933940564899</v>
      </c>
      <c r="D91" s="4">
        <v>4.8870237274785788</v>
      </c>
      <c r="E91" s="3">
        <f>LOOKUP(C91,{0,30,60,90},{1,2,3,4})</f>
        <v>1</v>
      </c>
    </row>
    <row r="92" spans="1:5" x14ac:dyDescent="0.25">
      <c r="A92" s="3" t="s">
        <v>5</v>
      </c>
      <c r="B92" s="3">
        <v>1974</v>
      </c>
      <c r="C92" s="4">
        <v>8.875890683350308</v>
      </c>
      <c r="D92" s="4">
        <v>3.9435859528083927</v>
      </c>
      <c r="E92" s="3">
        <f>LOOKUP(C92,{0,30,60,90},{1,2,3,4})</f>
        <v>1</v>
      </c>
    </row>
    <row r="93" spans="1:5" x14ac:dyDescent="0.25">
      <c r="A93" s="3" t="s">
        <v>5</v>
      </c>
      <c r="B93" s="3">
        <v>1975</v>
      </c>
      <c r="C93" s="4">
        <v>12.799352405047857</v>
      </c>
      <c r="D93" s="4">
        <v>-0.36235156003070479</v>
      </c>
      <c r="E93" s="3">
        <f>LOOKUP(C93,{0,30,60,90},{1,2,3,4})</f>
        <v>1</v>
      </c>
    </row>
    <row r="94" spans="1:5" x14ac:dyDescent="0.25">
      <c r="A94" s="3" t="s">
        <v>5</v>
      </c>
      <c r="B94" s="3">
        <v>1976</v>
      </c>
      <c r="C94" s="4">
        <v>15.181059141509003</v>
      </c>
      <c r="D94" s="4">
        <v>4.5770219900982179</v>
      </c>
      <c r="E94" s="3">
        <f>LOOKUP(C94,{0,30,60,90},{1,2,3,4})</f>
        <v>1</v>
      </c>
    </row>
    <row r="95" spans="1:5" x14ac:dyDescent="0.25">
      <c r="A95" s="3" t="s">
        <v>5</v>
      </c>
      <c r="B95" s="3">
        <v>1977</v>
      </c>
      <c r="C95" s="4">
        <v>16.425514206175691</v>
      </c>
      <c r="D95" s="4">
        <v>4.676785075888068</v>
      </c>
      <c r="E95" s="3">
        <f>LOOKUP(C95,{0,30,60,90},{1,2,3,4})</f>
        <v>1</v>
      </c>
    </row>
    <row r="96" spans="1:5" x14ac:dyDescent="0.25">
      <c r="A96" s="3" t="s">
        <v>5</v>
      </c>
      <c r="B96" s="3">
        <v>1978</v>
      </c>
      <c r="C96" s="4">
        <v>18.856047724055625</v>
      </c>
      <c r="D96" s="4">
        <v>-0.36326378539492943</v>
      </c>
      <c r="E96" s="3">
        <f>LOOKUP(C96,{0,30,60,90},{1,2,3,4})</f>
        <v>1</v>
      </c>
    </row>
    <row r="97" spans="1:5" x14ac:dyDescent="0.25">
      <c r="A97" s="3" t="s">
        <v>5</v>
      </c>
      <c r="B97" s="3">
        <v>1979</v>
      </c>
      <c r="C97" s="4">
        <v>23.588178013241784</v>
      </c>
      <c r="D97" s="4">
        <v>5.4553197677438048</v>
      </c>
      <c r="E97" s="3">
        <f>LOOKUP(C97,{0,30,60,90},{1,2,3,4})</f>
        <v>1</v>
      </c>
    </row>
    <row r="98" spans="1:5" x14ac:dyDescent="0.25">
      <c r="A98" s="3" t="s">
        <v>5</v>
      </c>
      <c r="B98" s="3">
        <v>1980</v>
      </c>
      <c r="C98" s="4">
        <v>25.201147136142755</v>
      </c>
      <c r="D98" s="4">
        <v>2.3140000000000001</v>
      </c>
      <c r="E98" s="3">
        <f>LOOKUP(C98,{0,30,60,90},{1,2,3,4})</f>
        <v>1</v>
      </c>
    </row>
    <row r="99" spans="1:5" x14ac:dyDescent="0.25">
      <c r="A99" s="3" t="s">
        <v>5</v>
      </c>
      <c r="B99" s="3">
        <v>1981</v>
      </c>
      <c r="C99" s="4">
        <v>26.762284859067098</v>
      </c>
      <c r="D99" s="4">
        <v>-9.9000000000000005E-2</v>
      </c>
      <c r="E99" s="3">
        <f>LOOKUP(C99,{0,30,60,90},{1,2,3,4})</f>
        <v>1</v>
      </c>
    </row>
    <row r="100" spans="1:5" x14ac:dyDescent="0.25">
      <c r="A100" s="3" t="s">
        <v>5</v>
      </c>
      <c r="B100" s="3">
        <v>1982</v>
      </c>
      <c r="C100" s="4">
        <v>28.842310731049867</v>
      </c>
      <c r="D100" s="4">
        <v>1.9079999999999999</v>
      </c>
      <c r="E100" s="3">
        <f>LOOKUP(C100,{0,30,60,90},{1,2,3,4})</f>
        <v>1</v>
      </c>
    </row>
    <row r="101" spans="1:5" x14ac:dyDescent="0.25">
      <c r="A101" s="3" t="s">
        <v>5</v>
      </c>
      <c r="B101" s="3">
        <v>1983</v>
      </c>
      <c r="C101" s="4">
        <v>32.97752870242158</v>
      </c>
      <c r="D101" s="4">
        <v>2.8039999999999998</v>
      </c>
      <c r="E101" s="3">
        <f>LOOKUP(C101,{0,30,60,90},{1,2,3,4})</f>
        <v>2</v>
      </c>
    </row>
    <row r="102" spans="1:5" x14ac:dyDescent="0.25">
      <c r="A102" s="3" t="s">
        <v>5</v>
      </c>
      <c r="B102" s="3">
        <v>1984</v>
      </c>
      <c r="C102" s="4">
        <v>35.458274913018641</v>
      </c>
      <c r="D102" s="4">
        <v>0.33200000000000002</v>
      </c>
      <c r="E102" s="3">
        <f>LOOKUP(C102,{0,30,60,90},{1,2,3,4})</f>
        <v>2</v>
      </c>
    </row>
    <row r="103" spans="1:5" x14ac:dyDescent="0.25">
      <c r="A103" s="3" t="s">
        <v>5</v>
      </c>
      <c r="B103" s="3">
        <v>1985</v>
      </c>
      <c r="C103" s="4">
        <v>37.640914465904615</v>
      </c>
      <c r="D103" s="4">
        <v>2.2429999999999999</v>
      </c>
      <c r="E103" s="3">
        <f>LOOKUP(C103,{0,30,60,90},{1,2,3,4})</f>
        <v>2</v>
      </c>
    </row>
    <row r="104" spans="1:5" x14ac:dyDescent="0.25">
      <c r="A104" s="3" t="s">
        <v>5</v>
      </c>
      <c r="B104" s="3">
        <v>1986</v>
      </c>
      <c r="C104" s="4">
        <v>42.027844185065391</v>
      </c>
      <c r="D104" s="4">
        <v>2.3410000000000002</v>
      </c>
      <c r="E104" s="3">
        <f>LOOKUP(C104,{0,30,60,90},{1,2,3,4})</f>
        <v>2</v>
      </c>
    </row>
    <row r="105" spans="1:5" x14ac:dyDescent="0.25">
      <c r="A105" s="3" t="s">
        <v>5</v>
      </c>
      <c r="B105" s="3">
        <v>1987</v>
      </c>
      <c r="C105" s="4">
        <v>45.771894498270832</v>
      </c>
      <c r="D105" s="4">
        <v>1.681</v>
      </c>
      <c r="E105" s="3">
        <f>LOOKUP(C105,{0,30,60,90},{1,2,3,4})</f>
        <v>2</v>
      </c>
    </row>
    <row r="106" spans="1:5" x14ac:dyDescent="0.25">
      <c r="A106" s="3" t="s">
        <v>5</v>
      </c>
      <c r="B106" s="3">
        <v>1988</v>
      </c>
      <c r="C106" s="4">
        <v>45.759896105648409</v>
      </c>
      <c r="D106" s="4">
        <v>0.96099999999999997</v>
      </c>
      <c r="E106" s="3">
        <f>LOOKUP(C106,{0,30,60,90},{1,2,3,4})</f>
        <v>2</v>
      </c>
    </row>
    <row r="107" spans="1:5" x14ac:dyDescent="0.25">
      <c r="A107" s="3" t="s">
        <v>5</v>
      </c>
      <c r="B107" s="3">
        <v>1989</v>
      </c>
      <c r="C107" s="4">
        <v>45.847393484499669</v>
      </c>
      <c r="D107" s="4">
        <v>3.742</v>
      </c>
      <c r="E107" s="3">
        <f>LOOKUP(C107,{0,30,60,90},{1,2,3,4})</f>
        <v>2</v>
      </c>
    </row>
    <row r="108" spans="1:5" x14ac:dyDescent="0.25">
      <c r="A108" s="3" t="s">
        <v>5</v>
      </c>
      <c r="B108" s="3">
        <v>1990</v>
      </c>
      <c r="C108" s="4">
        <v>45.969180621526583</v>
      </c>
      <c r="D108" s="4">
        <v>4.1710000000000003</v>
      </c>
      <c r="E108" s="3">
        <f>LOOKUP(C108,{0,30,60,90},{1,2,3,4})</f>
        <v>2</v>
      </c>
    </row>
    <row r="109" spans="1:5" x14ac:dyDescent="0.25">
      <c r="A109" s="3" t="s">
        <v>5</v>
      </c>
      <c r="B109" s="3">
        <v>1991</v>
      </c>
      <c r="C109" s="4">
        <v>46.650876556478167</v>
      </c>
      <c r="D109" s="4">
        <v>3.3380000000000001</v>
      </c>
      <c r="E109" s="3">
        <f>LOOKUP(C109,{0,30,60,90},{1,2,3,4})</f>
        <v>2</v>
      </c>
    </row>
    <row r="110" spans="1:5" x14ac:dyDescent="0.25">
      <c r="A110" s="3" t="s">
        <v>5</v>
      </c>
      <c r="B110" s="3">
        <v>1992</v>
      </c>
      <c r="C110" s="4">
        <v>46.749499049978276</v>
      </c>
      <c r="D110" s="4">
        <v>1.8879999999999999</v>
      </c>
      <c r="E110" s="3">
        <f>LOOKUP(C110,{0,30,60,90},{1,2,3,4})</f>
        <v>2</v>
      </c>
    </row>
    <row r="111" spans="1:5" x14ac:dyDescent="0.25">
      <c r="A111" s="3" t="s">
        <v>5</v>
      </c>
      <c r="B111" s="3">
        <v>1993</v>
      </c>
      <c r="C111" s="4">
        <v>50.591228951997991</v>
      </c>
      <c r="D111" s="4">
        <v>0.374</v>
      </c>
      <c r="E111" s="3">
        <f>LOOKUP(C111,{0,30,60,90},{1,2,3,4})</f>
        <v>2</v>
      </c>
    </row>
    <row r="112" spans="1:5" x14ac:dyDescent="0.25">
      <c r="A112" s="3" t="s">
        <v>5</v>
      </c>
      <c r="B112" s="3">
        <v>1994</v>
      </c>
      <c r="C112" s="4">
        <v>53.330339500628703</v>
      </c>
      <c r="D112" s="4">
        <v>2.2130000000000001</v>
      </c>
      <c r="E112" s="3">
        <f>LOOKUP(C112,{0,30,60,90},{1,2,3,4})</f>
        <v>2</v>
      </c>
    </row>
    <row r="113" spans="1:5" x14ac:dyDescent="0.25">
      <c r="A113" s="3" t="s">
        <v>5</v>
      </c>
      <c r="B113" s="3">
        <v>1995</v>
      </c>
      <c r="C113" s="4">
        <v>55.869837870032583</v>
      </c>
      <c r="D113" s="4">
        <v>2.5390000000000001</v>
      </c>
      <c r="E113" s="3">
        <f>LOOKUP(C113,{0,30,60,90},{1,2,3,4})</f>
        <v>2</v>
      </c>
    </row>
    <row r="114" spans="1:5" x14ac:dyDescent="0.25">
      <c r="A114" s="3" t="s">
        <v>5</v>
      </c>
      <c r="B114" s="3">
        <v>1996</v>
      </c>
      <c r="C114" s="4">
        <v>56.34915348320844</v>
      </c>
      <c r="D114" s="4">
        <v>2.23</v>
      </c>
      <c r="E114" s="3">
        <f>LOOKUP(C114,{0,30,60,90},{1,2,3,4})</f>
        <v>2</v>
      </c>
    </row>
    <row r="115" spans="1:5" x14ac:dyDescent="0.25">
      <c r="A115" s="3" t="s">
        <v>5</v>
      </c>
      <c r="B115" s="3">
        <v>1997</v>
      </c>
      <c r="C115" s="4">
        <v>58.458687595378244</v>
      </c>
      <c r="D115" s="4">
        <v>2.1259999999999999</v>
      </c>
      <c r="E115" s="3">
        <f>LOOKUP(C115,{0,30,60,90},{1,2,3,4})</f>
        <v>2</v>
      </c>
    </row>
    <row r="116" spans="1:5" x14ac:dyDescent="0.25">
      <c r="A116" s="3" t="s">
        <v>5</v>
      </c>
      <c r="B116" s="3">
        <v>1998</v>
      </c>
      <c r="C116" s="4">
        <v>58.476507851674867</v>
      </c>
      <c r="D116" s="4">
        <v>3.5950000000000002</v>
      </c>
      <c r="E116" s="3">
        <f>LOOKUP(C116,{0,30,60,90},{1,2,3,4})</f>
        <v>2</v>
      </c>
    </row>
    <row r="117" spans="1:5" x14ac:dyDescent="0.25">
      <c r="A117" s="3" t="s">
        <v>5</v>
      </c>
      <c r="B117" s="3">
        <v>1999</v>
      </c>
      <c r="C117" s="4">
        <v>59.589148344016287</v>
      </c>
      <c r="D117" s="4">
        <v>3.34</v>
      </c>
      <c r="E117" s="3">
        <f>LOOKUP(C117,{0,30,60,90},{1,2,3,4})</f>
        <v>2</v>
      </c>
    </row>
    <row r="118" spans="1:5" x14ac:dyDescent="0.25">
      <c r="A118" s="3" t="s">
        <v>5</v>
      </c>
      <c r="B118" s="3">
        <v>2000</v>
      </c>
      <c r="C118" s="4">
        <v>58.163437399110485</v>
      </c>
      <c r="D118" s="4">
        <v>3.6509999999999998</v>
      </c>
      <c r="E118" s="3">
        <f>LOOKUP(C118,{0,30,60,90},{1,2,3,4})</f>
        <v>2</v>
      </c>
    </row>
    <row r="119" spans="1:5" x14ac:dyDescent="0.25">
      <c r="A119" s="3" t="s">
        <v>5</v>
      </c>
      <c r="B119" s="3">
        <v>2001</v>
      </c>
      <c r="C119" s="4">
        <v>57.135798286109583</v>
      </c>
      <c r="D119" s="4">
        <v>0.52</v>
      </c>
      <c r="E119" s="3">
        <f>LOOKUP(C119,{0,30,60,90},{1,2,3,4})</f>
        <v>2</v>
      </c>
    </row>
    <row r="120" spans="1:5" x14ac:dyDescent="0.25">
      <c r="A120" s="3" t="s">
        <v>5</v>
      </c>
      <c r="B120" s="3">
        <v>2002</v>
      </c>
      <c r="C120" s="4">
        <v>56.6388543646732</v>
      </c>
      <c r="D120" s="4">
        <v>1.647</v>
      </c>
      <c r="E120" s="3">
        <f>LOOKUP(C120,{0,30,60,90},{1,2,3,4})</f>
        <v>2</v>
      </c>
    </row>
    <row r="121" spans="1:5" x14ac:dyDescent="0.25">
      <c r="A121" s="3" t="s">
        <v>5</v>
      </c>
      <c r="B121" s="3">
        <v>2003</v>
      </c>
      <c r="C121" s="4">
        <v>56.819016399315721</v>
      </c>
      <c r="D121" s="4">
        <v>0.80100000000000005</v>
      </c>
      <c r="E121" s="3">
        <f>LOOKUP(C121,{0,30,60,90},{1,2,3,4})</f>
        <v>2</v>
      </c>
    </row>
    <row r="122" spans="1:5" x14ac:dyDescent="0.25">
      <c r="A122" s="3" t="s">
        <v>5</v>
      </c>
      <c r="B122" s="3">
        <v>2004</v>
      </c>
      <c r="C122" s="4">
        <v>58.23087695784038</v>
      </c>
      <c r="D122" s="4">
        <v>2.5449999999999999</v>
      </c>
      <c r="E122" s="3">
        <f>LOOKUP(C122,{0,30,60,90},{1,2,3,4})</f>
        <v>2</v>
      </c>
    </row>
    <row r="123" spans="1:5" x14ac:dyDescent="0.25">
      <c r="A123" s="3" t="s">
        <v>5</v>
      </c>
      <c r="B123" s="3">
        <v>2005</v>
      </c>
      <c r="C123" s="4">
        <v>58.020403555227126</v>
      </c>
      <c r="D123" s="4">
        <v>2.46</v>
      </c>
      <c r="E123" s="3">
        <f>LOOKUP(C123,{0,30,60,90},{1,2,3,4})</f>
        <v>2</v>
      </c>
    </row>
    <row r="124" spans="1:5" x14ac:dyDescent="0.25">
      <c r="A124" s="3" t="s">
        <v>5</v>
      </c>
      <c r="B124" s="3">
        <v>2006</v>
      </c>
      <c r="C124" s="4">
        <v>56.708254932425575</v>
      </c>
      <c r="D124" s="4">
        <v>3.46</v>
      </c>
      <c r="E124" s="3">
        <f>LOOKUP(C124,{0,30,60,90},{1,2,3,4})</f>
        <v>2</v>
      </c>
    </row>
    <row r="125" spans="1:5" x14ac:dyDescent="0.25">
      <c r="A125" s="3" t="s">
        <v>5</v>
      </c>
      <c r="B125" s="3">
        <v>2007</v>
      </c>
      <c r="C125" s="4">
        <v>54.426069679668515</v>
      </c>
      <c r="D125" s="4">
        <v>3.5470000000000002</v>
      </c>
      <c r="E125" s="3">
        <f>LOOKUP(C125,{0,30,60,90},{1,2,3,4})</f>
        <v>2</v>
      </c>
    </row>
    <row r="126" spans="1:5" x14ac:dyDescent="0.25">
      <c r="A126" s="3" t="s">
        <v>5</v>
      </c>
      <c r="B126" s="3">
        <v>2008</v>
      </c>
      <c r="C126" s="4">
        <v>57.463422594973537</v>
      </c>
      <c r="D126" s="4">
        <v>2.048</v>
      </c>
      <c r="E126" s="3">
        <f>LOOKUP(C126,{0,30,60,90},{1,2,3,4})</f>
        <v>2</v>
      </c>
    </row>
    <row r="127" spans="1:5" x14ac:dyDescent="0.25">
      <c r="A127" s="3" t="s">
        <v>5</v>
      </c>
      <c r="B127" s="3">
        <v>2009</v>
      </c>
      <c r="C127" s="4">
        <v>62.167356864873987</v>
      </c>
      <c r="D127" s="4">
        <v>-3.8239999999999998</v>
      </c>
      <c r="E127" s="3">
        <f>LOOKUP(C127,{0,30,60,90},{1,2,3,4})</f>
        <v>3</v>
      </c>
    </row>
    <row r="128" spans="1:5" x14ac:dyDescent="0.25">
      <c r="A128" s="3" t="s">
        <v>6</v>
      </c>
      <c r="B128" s="3">
        <v>1947</v>
      </c>
      <c r="C128" s="4">
        <v>98.642059671516307</v>
      </c>
      <c r="D128" s="4">
        <v>15.216302109895929</v>
      </c>
      <c r="E128" s="3">
        <f>LOOKUP(C128,{0,30,60,90},{1,2,3,4})</f>
        <v>4</v>
      </c>
    </row>
    <row r="129" spans="1:5" x14ac:dyDescent="0.25">
      <c r="A129" s="3" t="s">
        <v>6</v>
      </c>
      <c r="B129" s="3">
        <v>1948</v>
      </c>
      <c r="C129" s="4">
        <v>74.240510823068647</v>
      </c>
      <c r="D129" s="4">
        <v>11.440554227044796</v>
      </c>
      <c r="E129" s="3">
        <f>LOOKUP(C129,{0,30,60,90},{1,2,3,4})</f>
        <v>3</v>
      </c>
    </row>
    <row r="130" spans="1:5" x14ac:dyDescent="0.25">
      <c r="A130" s="3" t="s">
        <v>6</v>
      </c>
      <c r="B130" s="3">
        <v>1949</v>
      </c>
      <c r="C130" s="4">
        <v>78.254068488457989</v>
      </c>
      <c r="D130" s="4">
        <v>-1.3066289150527099</v>
      </c>
      <c r="E130" s="3">
        <f>LOOKUP(C130,{0,30,60,90},{1,2,3,4})</f>
        <v>3</v>
      </c>
    </row>
    <row r="131" spans="1:5" x14ac:dyDescent="0.25">
      <c r="A131" s="3" t="s">
        <v>6</v>
      </c>
      <c r="B131" s="3">
        <v>1950</v>
      </c>
      <c r="C131" s="4">
        <v>73.682878238775757</v>
      </c>
      <c r="D131" s="4">
        <v>5.6413171212609248</v>
      </c>
      <c r="E131" s="3">
        <f>LOOKUP(C131,{0,30,60,90},{1,2,3,4})</f>
        <v>3</v>
      </c>
    </row>
    <row r="132" spans="1:5" x14ac:dyDescent="0.25">
      <c r="A132" s="3" t="s">
        <v>6</v>
      </c>
      <c r="B132" s="3">
        <v>1951</v>
      </c>
      <c r="C132" s="4">
        <v>64.471669015544705</v>
      </c>
      <c r="D132" s="4">
        <v>7.033062605367979</v>
      </c>
      <c r="E132" s="3">
        <f>LOOKUP(C132,{0,30,60,90},{1,2,3,4})</f>
        <v>3</v>
      </c>
    </row>
    <row r="133" spans="1:5" x14ac:dyDescent="0.25">
      <c r="A133" s="3" t="s">
        <v>6</v>
      </c>
      <c r="B133" s="3">
        <v>1952</v>
      </c>
      <c r="C133" s="4">
        <v>66.253863539503811</v>
      </c>
      <c r="D133" s="4">
        <v>-0.42952356344302389</v>
      </c>
      <c r="E133" s="3">
        <f>LOOKUP(C133,{0,30,60,90},{1,2,3,4})</f>
        <v>3</v>
      </c>
    </row>
    <row r="134" spans="1:5" x14ac:dyDescent="0.25">
      <c r="A134" s="3" t="s">
        <v>6</v>
      </c>
      <c r="B134" s="3">
        <v>1953</v>
      </c>
      <c r="C134" s="4">
        <v>68.460094601256117</v>
      </c>
      <c r="D134" s="4">
        <v>2.9310774977337362</v>
      </c>
      <c r="E134" s="3">
        <f>LOOKUP(C134,{0,30,60,90},{1,2,3,4})</f>
        <v>3</v>
      </c>
    </row>
    <row r="135" spans="1:5" x14ac:dyDescent="0.25">
      <c r="A135" s="3" t="s">
        <v>6</v>
      </c>
      <c r="B135" s="3">
        <v>1954</v>
      </c>
      <c r="C135" s="4">
        <v>69.861413809550953</v>
      </c>
      <c r="D135" s="4">
        <v>-1.2687253497462136</v>
      </c>
      <c r="E135" s="3">
        <f>LOOKUP(C135,{0,30,60,90},{1,2,3,4})</f>
        <v>3</v>
      </c>
    </row>
    <row r="136" spans="1:5" x14ac:dyDescent="0.25">
      <c r="A136" s="3" t="s">
        <v>6</v>
      </c>
      <c r="B136" s="3">
        <v>1955</v>
      </c>
      <c r="C136" s="4">
        <v>68.624334910860952</v>
      </c>
      <c r="D136" s="4">
        <v>5.1495118189968991</v>
      </c>
      <c r="E136" s="3">
        <f>LOOKUP(C136,{0,30,60,90},{1,2,3,4})</f>
        <v>3</v>
      </c>
    </row>
    <row r="137" spans="1:5" x14ac:dyDescent="0.25">
      <c r="A137" s="3" t="s">
        <v>6</v>
      </c>
      <c r="B137" s="3">
        <v>1956</v>
      </c>
      <c r="C137" s="4">
        <v>65.889976732087803</v>
      </c>
      <c r="D137" s="4">
        <v>2.4321598311860537</v>
      </c>
      <c r="E137" s="3">
        <f>LOOKUP(C137,{0,30,60,90},{1,2,3,4})</f>
        <v>3</v>
      </c>
    </row>
    <row r="138" spans="1:5" x14ac:dyDescent="0.25">
      <c r="A138" s="3" t="s">
        <v>6</v>
      </c>
      <c r="B138" s="3">
        <v>1957</v>
      </c>
      <c r="C138" s="4">
        <v>62.838307313098383</v>
      </c>
      <c r="D138" s="4">
        <v>3.0461368771075525</v>
      </c>
      <c r="E138" s="3">
        <f>LOOKUP(C138,{0,30,60,90},{1,2,3,4})</f>
        <v>3</v>
      </c>
    </row>
    <row r="139" spans="1:5" x14ac:dyDescent="0.25">
      <c r="A139" s="3" t="s">
        <v>6</v>
      </c>
      <c r="B139" s="3">
        <v>1958</v>
      </c>
      <c r="C139" s="4">
        <v>67.168595020982551</v>
      </c>
      <c r="D139" s="4">
        <v>-1.4946034444900058</v>
      </c>
      <c r="E139" s="3">
        <f>LOOKUP(C139,{0,30,60,90},{1,2,3,4})</f>
        <v>3</v>
      </c>
    </row>
    <row r="140" spans="1:5" x14ac:dyDescent="0.25">
      <c r="A140" s="3" t="s">
        <v>6</v>
      </c>
      <c r="B140" s="3">
        <v>1959</v>
      </c>
      <c r="C140" s="4">
        <v>70.280214598995471</v>
      </c>
      <c r="D140" s="4">
        <v>2.5874223527891482</v>
      </c>
      <c r="E140" s="3">
        <f>LOOKUP(C140,{0,30,60,90},{1,2,3,4})</f>
        <v>3</v>
      </c>
    </row>
    <row r="141" spans="1:5" x14ac:dyDescent="0.25">
      <c r="A141" s="3" t="s">
        <v>6</v>
      </c>
      <c r="B141" s="3">
        <v>1960</v>
      </c>
      <c r="C141" s="4">
        <v>69.669191599903456</v>
      </c>
      <c r="D141" s="4">
        <v>6.428162074863053</v>
      </c>
      <c r="E141" s="3">
        <f>LOOKUP(C141,{0,30,60,90},{1,2,3,4})</f>
        <v>3</v>
      </c>
    </row>
    <row r="142" spans="1:5" x14ac:dyDescent="0.25">
      <c r="A142" s="3" t="s">
        <v>6</v>
      </c>
      <c r="B142" s="3">
        <v>1961</v>
      </c>
      <c r="C142" s="4">
        <v>67.975231038114998</v>
      </c>
      <c r="D142" s="4">
        <v>4.9635867212578288</v>
      </c>
      <c r="E142" s="3">
        <f>LOOKUP(C142,{0,30,60,90},{1,2,3,4})</f>
        <v>3</v>
      </c>
    </row>
    <row r="143" spans="1:5" x14ac:dyDescent="0.25">
      <c r="A143" s="3" t="s">
        <v>6</v>
      </c>
      <c r="B143" s="3">
        <v>1962</v>
      </c>
      <c r="C143" s="4">
        <v>65.661573500019614</v>
      </c>
      <c r="D143" s="4">
        <v>4.6009621371027043</v>
      </c>
      <c r="E143" s="3">
        <f>LOOKUP(C143,{0,30,60,90},{1,2,3,4})</f>
        <v>3</v>
      </c>
    </row>
    <row r="144" spans="1:5" x14ac:dyDescent="0.25">
      <c r="A144" s="3" t="s">
        <v>6</v>
      </c>
      <c r="B144" s="3">
        <v>1963</v>
      </c>
      <c r="C144" s="4">
        <v>63.850104255489327</v>
      </c>
      <c r="D144" s="4">
        <v>6.1846252660934242</v>
      </c>
      <c r="E144" s="3">
        <f>LOOKUP(C144,{0,30,60,90},{1,2,3,4})</f>
        <v>3</v>
      </c>
    </row>
    <row r="145" spans="1:5" x14ac:dyDescent="0.25">
      <c r="A145" s="3" t="s">
        <v>6</v>
      </c>
      <c r="B145" s="3">
        <v>1964</v>
      </c>
      <c r="C145" s="4">
        <v>59.368722609724493</v>
      </c>
      <c r="D145" s="4">
        <v>7.151043659695655</v>
      </c>
      <c r="E145" s="3">
        <f>LOOKUP(C145,{0,30,60,90},{1,2,3,4})</f>
        <v>2</v>
      </c>
    </row>
    <row r="146" spans="1:5" x14ac:dyDescent="0.25">
      <c r="A146" s="3" t="s">
        <v>6</v>
      </c>
      <c r="B146" s="3">
        <v>1965</v>
      </c>
      <c r="C146" s="4">
        <v>57.698704729492547</v>
      </c>
      <c r="D146" s="4">
        <v>3.4424740643145713</v>
      </c>
      <c r="E146" s="3">
        <f>LOOKUP(C146,{0,30,60,90},{1,2,3,4})</f>
        <v>2</v>
      </c>
    </row>
    <row r="147" spans="1:5" x14ac:dyDescent="0.25">
      <c r="A147" s="3" t="s">
        <v>6</v>
      </c>
      <c r="B147" s="3">
        <v>1966</v>
      </c>
      <c r="C147" s="4">
        <v>55.332604898258104</v>
      </c>
      <c r="D147" s="4">
        <v>3.7586734638934249</v>
      </c>
      <c r="E147" s="3">
        <f>LOOKUP(C147,{0,30,60,90},{1,2,3,4})</f>
        <v>2</v>
      </c>
    </row>
    <row r="148" spans="1:5" x14ac:dyDescent="0.25">
      <c r="A148" s="3" t="s">
        <v>6</v>
      </c>
      <c r="B148" s="3">
        <v>1967</v>
      </c>
      <c r="C148" s="4">
        <v>54.076771501310041</v>
      </c>
      <c r="D148" s="4">
        <v>3.3451107385932488</v>
      </c>
      <c r="E148" s="3">
        <f>LOOKUP(C148,{0,30,60,90},{1,2,3,4})</f>
        <v>2</v>
      </c>
    </row>
    <row r="149" spans="1:5" x14ac:dyDescent="0.25">
      <c r="A149" s="3" t="s">
        <v>6</v>
      </c>
      <c r="B149" s="3">
        <v>1968</v>
      </c>
      <c r="C149" s="4">
        <v>54.794020619100117</v>
      </c>
      <c r="D149" s="4">
        <v>5.2039910147866797</v>
      </c>
      <c r="E149" s="3">
        <f>LOOKUP(C149,{0,30,60,90},{1,2,3,4})</f>
        <v>2</v>
      </c>
    </row>
    <row r="150" spans="1:5" x14ac:dyDescent="0.25">
      <c r="A150" s="3" t="s">
        <v>6</v>
      </c>
      <c r="B150" s="3">
        <v>1969</v>
      </c>
      <c r="C150" s="4">
        <v>52.217864069399241</v>
      </c>
      <c r="D150" s="4">
        <v>7.5291207136430449</v>
      </c>
      <c r="E150" s="3">
        <f>LOOKUP(C150,{0,30,60,90},{1,2,3,4})</f>
        <v>2</v>
      </c>
    </row>
    <row r="151" spans="1:5" x14ac:dyDescent="0.25">
      <c r="A151" s="3" t="s">
        <v>6</v>
      </c>
      <c r="B151" s="3">
        <v>1970</v>
      </c>
      <c r="C151" s="4">
        <v>48.327892238896055</v>
      </c>
      <c r="D151" s="4">
        <v>5.0911776524864782</v>
      </c>
      <c r="E151" s="3">
        <f>LOOKUP(C151,{0,30,60,90},{1,2,3,4})</f>
        <v>2</v>
      </c>
    </row>
    <row r="152" spans="1:5" x14ac:dyDescent="0.25">
      <c r="A152" s="3" t="s">
        <v>6</v>
      </c>
      <c r="B152" s="3">
        <v>1971</v>
      </c>
      <c r="C152" s="4">
        <v>45.483162802896878</v>
      </c>
      <c r="D152" s="4">
        <v>4.9097583669177158</v>
      </c>
      <c r="E152" s="3">
        <f>LOOKUP(C152,{0,30,60,90},{1,2,3,4})</f>
        <v>2</v>
      </c>
    </row>
    <row r="153" spans="1:5" x14ac:dyDescent="0.25">
      <c r="A153" s="3" t="s">
        <v>6</v>
      </c>
      <c r="B153" s="3">
        <v>1972</v>
      </c>
      <c r="C153" s="4">
        <v>44.809805427224134</v>
      </c>
      <c r="D153" s="4">
        <v>6.3275475429018124</v>
      </c>
      <c r="E153" s="3">
        <f>LOOKUP(C153,{0,30,60,90},{1,2,3,4})</f>
        <v>2</v>
      </c>
    </row>
    <row r="154" spans="1:5" x14ac:dyDescent="0.25">
      <c r="A154" s="3" t="s">
        <v>6</v>
      </c>
      <c r="B154" s="3">
        <v>1973</v>
      </c>
      <c r="C154" s="4">
        <v>42.1708778814453</v>
      </c>
      <c r="D154" s="4">
        <v>7.4020976038171815</v>
      </c>
      <c r="E154" s="3">
        <f>LOOKUP(C154,{0,30,60,90},{1,2,3,4})</f>
        <v>2</v>
      </c>
    </row>
    <row r="155" spans="1:5" x14ac:dyDescent="0.25">
      <c r="A155" s="3" t="s">
        <v>6</v>
      </c>
      <c r="B155" s="3">
        <v>1974</v>
      </c>
      <c r="C155" s="4">
        <v>38.68266581375169</v>
      </c>
      <c r="D155" s="4">
        <v>3.128692661064969</v>
      </c>
      <c r="E155" s="3">
        <f>LOOKUP(C155,{0,30,60,90},{1,2,3,4})</f>
        <v>2</v>
      </c>
    </row>
    <row r="156" spans="1:5" x14ac:dyDescent="0.25">
      <c r="A156" s="3" t="s">
        <v>6</v>
      </c>
      <c r="B156" s="3">
        <v>1975</v>
      </c>
      <c r="C156" s="4">
        <v>39.633803165543526</v>
      </c>
      <c r="D156" s="4">
        <v>-2.8967024525484164</v>
      </c>
      <c r="E156" s="3">
        <f>LOOKUP(C156,{0,30,60,90},{1,2,3,4})</f>
        <v>2</v>
      </c>
    </row>
    <row r="157" spans="1:5" x14ac:dyDescent="0.25">
      <c r="A157" s="3" t="s">
        <v>6</v>
      </c>
      <c r="B157" s="3">
        <v>1976</v>
      </c>
      <c r="C157" s="4">
        <v>39.384231084809301</v>
      </c>
      <c r="D157" s="4">
        <v>5.71506251165117</v>
      </c>
      <c r="E157" s="3">
        <f>LOOKUP(C157,{0,30,60,90},{1,2,3,4})</f>
        <v>2</v>
      </c>
    </row>
    <row r="158" spans="1:5" x14ac:dyDescent="0.25">
      <c r="A158" s="3" t="s">
        <v>6</v>
      </c>
      <c r="B158" s="3">
        <v>1977</v>
      </c>
      <c r="C158" s="4">
        <v>42.209039364269813</v>
      </c>
      <c r="D158" s="4">
        <v>1.1166266469445629</v>
      </c>
      <c r="E158" s="3">
        <f>LOOKUP(C158,{0,30,60,90},{1,2,3,4})</f>
        <v>2</v>
      </c>
    </row>
    <row r="159" spans="1:5" x14ac:dyDescent="0.25">
      <c r="A159" s="3" t="s">
        <v>6</v>
      </c>
      <c r="B159" s="3">
        <v>1978</v>
      </c>
      <c r="C159" s="4">
        <v>45.534303736471436</v>
      </c>
      <c r="D159" s="4">
        <v>3.0823595623346023</v>
      </c>
      <c r="E159" s="3">
        <f>LOOKUP(C159,{0,30,60,90},{1,2,3,4})</f>
        <v>2</v>
      </c>
    </row>
    <row r="160" spans="1:5" x14ac:dyDescent="0.25">
      <c r="A160" s="3" t="s">
        <v>6</v>
      </c>
      <c r="B160" s="3">
        <v>1979</v>
      </c>
      <c r="C160" s="4">
        <v>49.233083362051019</v>
      </c>
      <c r="D160" s="4">
        <v>2.9432527621352289</v>
      </c>
      <c r="E160" s="3">
        <f>LOOKUP(C160,{0,30,60,90},{1,2,3,4})</f>
        <v>2</v>
      </c>
    </row>
    <row r="161" spans="1:5" x14ac:dyDescent="0.25">
      <c r="A161" s="3" t="s">
        <v>6</v>
      </c>
      <c r="B161" s="3">
        <v>1980</v>
      </c>
      <c r="C161" s="4">
        <v>55.245145492853482</v>
      </c>
      <c r="D161" s="4">
        <v>4.0078409278248461</v>
      </c>
      <c r="E161" s="3">
        <f>LOOKUP(C161,{0,30,60,90},{1,2,3,4})</f>
        <v>2</v>
      </c>
    </row>
    <row r="162" spans="1:5" x14ac:dyDescent="0.25">
      <c r="A162" s="3" t="s">
        <v>6</v>
      </c>
      <c r="B162" s="3">
        <v>1981</v>
      </c>
      <c r="C162" s="4">
        <v>65.401505646173149</v>
      </c>
      <c r="D162" s="4">
        <v>0.14606595689430346</v>
      </c>
      <c r="E162" s="3">
        <f>LOOKUP(C162,{0,30,60,90},{1,2,3,4})</f>
        <v>3</v>
      </c>
    </row>
    <row r="163" spans="1:5" x14ac:dyDescent="0.25">
      <c r="A163" s="3" t="s">
        <v>6</v>
      </c>
      <c r="B163" s="3">
        <v>1982</v>
      </c>
      <c r="C163" s="4">
        <v>76.446714715555245</v>
      </c>
      <c r="D163" s="4">
        <v>0.58071068183536134</v>
      </c>
      <c r="E163" s="3">
        <f>LOOKUP(C163,{0,30,60,90},{1,2,3,4})</f>
        <v>3</v>
      </c>
    </row>
    <row r="164" spans="1:5" x14ac:dyDescent="0.25">
      <c r="A164" s="3" t="s">
        <v>6</v>
      </c>
      <c r="B164" s="3">
        <v>1983</v>
      </c>
      <c r="C164" s="4">
        <v>86.851087099998111</v>
      </c>
      <c r="D164" s="4">
        <v>0.39743706798858192</v>
      </c>
      <c r="E164" s="3">
        <f>LOOKUP(C164,{0,30,60,90},{1,2,3,4})</f>
        <v>3</v>
      </c>
    </row>
    <row r="165" spans="1:5" x14ac:dyDescent="0.25">
      <c r="A165" s="3" t="s">
        <v>6</v>
      </c>
      <c r="B165" s="3">
        <v>1984</v>
      </c>
      <c r="C165" s="4">
        <v>92.555985502425017</v>
      </c>
      <c r="D165" s="4">
        <v>2.1018225781429756</v>
      </c>
      <c r="E165" s="3">
        <f>LOOKUP(C165,{0,30,60,90},{1,2,3,4})</f>
        <v>4</v>
      </c>
    </row>
    <row r="166" spans="1:5" x14ac:dyDescent="0.25">
      <c r="A166" s="3" t="s">
        <v>6</v>
      </c>
      <c r="B166" s="3">
        <v>1985</v>
      </c>
      <c r="C166" s="4">
        <v>100.13150432731427</v>
      </c>
      <c r="D166" s="4">
        <v>1.8474080749441901</v>
      </c>
      <c r="E166" s="3">
        <f>LOOKUP(C166,{0,30,60,90},{1,2,3,4})</f>
        <v>4</v>
      </c>
    </row>
    <row r="167" spans="1:5" x14ac:dyDescent="0.25">
      <c r="A167" s="3" t="s">
        <v>6</v>
      </c>
      <c r="B167" s="3">
        <v>1986</v>
      </c>
      <c r="C167" s="4">
        <v>105.44098598736115</v>
      </c>
      <c r="D167" s="4">
        <v>1.8535094758935777</v>
      </c>
      <c r="E167" s="3">
        <f>LOOKUP(C167,{0,30,60,90},{1,2,3,4})</f>
        <v>4</v>
      </c>
    </row>
    <row r="168" spans="1:5" x14ac:dyDescent="0.25">
      <c r="A168" s="3" t="s">
        <v>6</v>
      </c>
      <c r="B168" s="3">
        <v>1987</v>
      </c>
      <c r="C168" s="4">
        <v>109.76429960942802</v>
      </c>
      <c r="D168" s="4">
        <v>2.373340202332419</v>
      </c>
      <c r="E168" s="3">
        <f>LOOKUP(C168,{0,30,60,90},{1,2,3,4})</f>
        <v>4</v>
      </c>
    </row>
    <row r="169" spans="1:5" x14ac:dyDescent="0.25">
      <c r="A169" s="3" t="s">
        <v>6</v>
      </c>
      <c r="B169" s="3">
        <v>1988</v>
      </c>
      <c r="C169" s="4">
        <v>111.29725419351196</v>
      </c>
      <c r="D169" s="4">
        <v>4.5655927771473648</v>
      </c>
      <c r="E169" s="3">
        <f>LOOKUP(C169,{0,30,60,90},{1,2,3,4})</f>
        <v>4</v>
      </c>
    </row>
    <row r="170" spans="1:5" x14ac:dyDescent="0.25">
      <c r="A170" s="3" t="s">
        <v>6</v>
      </c>
      <c r="B170" s="3">
        <v>1989</v>
      </c>
      <c r="C170" s="4">
        <v>109.34900707007694</v>
      </c>
      <c r="D170" s="4">
        <v>3.6179368134979129</v>
      </c>
      <c r="E170" s="3">
        <f>LOOKUP(C170,{0,30,60,90},{1,2,3,4})</f>
        <v>4</v>
      </c>
    </row>
    <row r="171" spans="1:5" x14ac:dyDescent="0.25">
      <c r="A171" s="3" t="s">
        <v>6</v>
      </c>
      <c r="B171" s="3">
        <v>1990</v>
      </c>
      <c r="C171" s="4">
        <v>109.82982246343482</v>
      </c>
      <c r="D171" s="4">
        <v>3.0899950822359523</v>
      </c>
      <c r="E171" s="3">
        <f>LOOKUP(C171,{0,30,60,90},{1,2,3,4})</f>
        <v>4</v>
      </c>
    </row>
    <row r="172" spans="1:5" x14ac:dyDescent="0.25">
      <c r="A172" s="3" t="s">
        <v>6</v>
      </c>
      <c r="B172" s="3">
        <v>1991</v>
      </c>
      <c r="C172" s="4">
        <v>112.5197643503824</v>
      </c>
      <c r="D172" s="4">
        <v>1.8003692612125644</v>
      </c>
      <c r="E172" s="3">
        <f>LOOKUP(C172,{0,30,60,90},{1,2,3,4})</f>
        <v>4</v>
      </c>
    </row>
    <row r="173" spans="1:5" x14ac:dyDescent="0.25">
      <c r="A173" s="3" t="s">
        <v>6</v>
      </c>
      <c r="B173" s="3">
        <v>1992</v>
      </c>
      <c r="C173" s="4">
        <v>114.81512525215273</v>
      </c>
      <c r="D173" s="4">
        <v>1.3316035648272662</v>
      </c>
      <c r="E173" s="3">
        <f>LOOKUP(C173,{0,30,60,90},{1,2,3,4})</f>
        <v>4</v>
      </c>
    </row>
    <row r="174" spans="1:5" x14ac:dyDescent="0.25">
      <c r="A174" s="3" t="s">
        <v>6</v>
      </c>
      <c r="B174" s="3">
        <v>1993</v>
      </c>
      <c r="C174" s="4">
        <v>121.69222278733051</v>
      </c>
      <c r="D174" s="4">
        <v>-0.69237784904706556</v>
      </c>
      <c r="E174" s="3">
        <f>LOOKUP(C174,{0,30,60,90},{1,2,3,4})</f>
        <v>4</v>
      </c>
    </row>
    <row r="175" spans="1:5" x14ac:dyDescent="0.25">
      <c r="A175" s="3" t="s">
        <v>6</v>
      </c>
      <c r="B175" s="3">
        <v>1994</v>
      </c>
      <c r="C175" s="4">
        <v>118.74486905836959</v>
      </c>
      <c r="D175" s="4">
        <v>3.2915671377939493</v>
      </c>
      <c r="E175" s="3">
        <f>LOOKUP(C175,{0,30,60,90},{1,2,3,4})</f>
        <v>4</v>
      </c>
    </row>
    <row r="176" spans="1:5" x14ac:dyDescent="0.25">
      <c r="A176" s="3" t="s">
        <v>6</v>
      </c>
      <c r="B176" s="3">
        <v>1995</v>
      </c>
      <c r="C176" s="4">
        <v>117.0272318796784</v>
      </c>
      <c r="D176" s="4">
        <v>4.2774252796794032</v>
      </c>
      <c r="E176" s="3">
        <f>LOOKUP(C176,{0,30,60,90},{1,2,3,4})</f>
        <v>4</v>
      </c>
    </row>
    <row r="177" spans="1:5" x14ac:dyDescent="0.25">
      <c r="A177" s="3" t="s">
        <v>6</v>
      </c>
      <c r="B177" s="3">
        <v>1996</v>
      </c>
      <c r="C177" s="4">
        <v>112.84012396576725</v>
      </c>
      <c r="D177" s="4">
        <v>0.89028730179698812</v>
      </c>
      <c r="E177" s="3">
        <f>LOOKUP(C177,{0,30,60,90},{1,2,3,4})</f>
        <v>4</v>
      </c>
    </row>
    <row r="178" spans="1:5" x14ac:dyDescent="0.25">
      <c r="A178" s="3" t="s">
        <v>6</v>
      </c>
      <c r="B178" s="3">
        <v>1997</v>
      </c>
      <c r="C178" s="4">
        <v>109.89046260674584</v>
      </c>
      <c r="D178" s="4">
        <v>3.6872448230574895</v>
      </c>
      <c r="E178" s="3">
        <f>LOOKUP(C178,{0,30,60,90},{1,2,3,4})</f>
        <v>4</v>
      </c>
    </row>
    <row r="179" spans="1:5" x14ac:dyDescent="0.25">
      <c r="A179" s="3" t="s">
        <v>6</v>
      </c>
      <c r="B179" s="3">
        <v>1998</v>
      </c>
      <c r="C179" s="4">
        <v>105.34193244961591</v>
      </c>
      <c r="D179" s="4">
        <v>1.7300362768058131</v>
      </c>
      <c r="E179" s="3">
        <f>LOOKUP(C179,{0,30,60,90},{1,2,3,4})</f>
        <v>4</v>
      </c>
    </row>
    <row r="180" spans="1:5" x14ac:dyDescent="0.25">
      <c r="A180" s="3" t="s">
        <v>6</v>
      </c>
      <c r="B180" s="3">
        <v>1999</v>
      </c>
      <c r="C180" s="4">
        <v>103.64025066362018</v>
      </c>
      <c r="D180" s="4">
        <v>3.3797889747785304</v>
      </c>
      <c r="E180" s="3">
        <f>LOOKUP(C180,{0,30,60,90},{1,2,3,4})</f>
        <v>4</v>
      </c>
    </row>
    <row r="181" spans="1:5" x14ac:dyDescent="0.25">
      <c r="A181" s="3" t="s">
        <v>6</v>
      </c>
      <c r="B181" s="3">
        <v>2000</v>
      </c>
      <c r="C181" s="4">
        <v>99.724731285302326</v>
      </c>
      <c r="D181" s="4">
        <v>3.7958010406432985</v>
      </c>
      <c r="E181" s="3">
        <f>LOOKUP(C181,{0,30,60,90},{1,2,3,4})</f>
        <v>4</v>
      </c>
    </row>
    <row r="182" spans="1:5" x14ac:dyDescent="0.25">
      <c r="A182" s="3" t="s">
        <v>6</v>
      </c>
      <c r="B182" s="3">
        <v>2001</v>
      </c>
      <c r="C182" s="4">
        <v>99.33215652798647</v>
      </c>
      <c r="D182" s="4">
        <v>0.76526140881014726</v>
      </c>
      <c r="E182" s="3">
        <f>LOOKUP(C182,{0,30,60,90},{1,2,3,4})</f>
        <v>4</v>
      </c>
    </row>
    <row r="183" spans="1:5" x14ac:dyDescent="0.25">
      <c r="A183" s="3" t="s">
        <v>6</v>
      </c>
      <c r="B183" s="3">
        <v>2002</v>
      </c>
      <c r="C183" s="4">
        <v>98.186513007929562</v>
      </c>
      <c r="D183" s="4">
        <v>1.4948946755031445</v>
      </c>
      <c r="E183" s="3">
        <f>LOOKUP(C183,{0,30,60,90},{1,2,3,4})</f>
        <v>4</v>
      </c>
    </row>
    <row r="184" spans="1:5" x14ac:dyDescent="0.25">
      <c r="A184" s="3" t="s">
        <v>6</v>
      </c>
      <c r="B184" s="3">
        <v>2003</v>
      </c>
      <c r="C184" s="4">
        <v>95.734481578813273</v>
      </c>
      <c r="D184" s="4">
        <v>1.0132240129977932</v>
      </c>
      <c r="E184" s="3">
        <f>LOOKUP(C184,{0,30,60,90},{1,2,3,4})</f>
        <v>4</v>
      </c>
    </row>
    <row r="185" spans="1:5" x14ac:dyDescent="0.25">
      <c r="A185" s="3" t="s">
        <v>6</v>
      </c>
      <c r="B185" s="3">
        <v>2004</v>
      </c>
      <c r="C185" s="4">
        <v>93.349803978560473</v>
      </c>
      <c r="D185" s="4">
        <v>2.7825095521516907</v>
      </c>
      <c r="E185" s="3">
        <f>LOOKUP(C185,{0,30,60,90},{1,2,3,4})</f>
        <v>4</v>
      </c>
    </row>
    <row r="186" spans="1:5" x14ac:dyDescent="0.25">
      <c r="A186" s="3" t="s">
        <v>6</v>
      </c>
      <c r="B186" s="3">
        <v>2005</v>
      </c>
      <c r="C186" s="4">
        <v>91.841253056638692</v>
      </c>
      <c r="D186" s="4">
        <v>2.170367582486521</v>
      </c>
      <c r="E186" s="3">
        <f>LOOKUP(C186,{0,30,60,90},{1,2,3,4})</f>
        <v>4</v>
      </c>
    </row>
    <row r="187" spans="1:5" x14ac:dyDescent="0.25">
      <c r="A187" s="3" t="s">
        <v>6</v>
      </c>
      <c r="B187" s="3">
        <v>2006</v>
      </c>
      <c r="C187" s="4">
        <v>87.389390940486763</v>
      </c>
      <c r="D187" s="4">
        <v>3.0151354565195021</v>
      </c>
      <c r="E187" s="3">
        <f>LOOKUP(C187,{0,30,60,90},{1,2,3,4})</f>
        <v>3</v>
      </c>
    </row>
    <row r="188" spans="1:5" x14ac:dyDescent="0.25">
      <c r="A188" s="3" t="s">
        <v>6</v>
      </c>
      <c r="B188" s="3">
        <v>2007</v>
      </c>
      <c r="C188" s="4">
        <v>85.341383449486713</v>
      </c>
      <c r="D188" s="4">
        <v>2.5987835748095156</v>
      </c>
      <c r="E188" s="3">
        <f>LOOKUP(C188,{0,30,60,90},{1,2,3,4})</f>
        <v>3</v>
      </c>
    </row>
    <row r="189" spans="1:5" x14ac:dyDescent="0.25">
      <c r="A189" s="3" t="s">
        <v>6</v>
      </c>
      <c r="B189" s="3">
        <v>2008</v>
      </c>
      <c r="C189" s="4">
        <v>90.373058169860528</v>
      </c>
      <c r="D189" s="4">
        <v>0.96915814704299219</v>
      </c>
      <c r="E189" s="3">
        <f>LOOKUP(C189,{0,30,60,90},{1,2,3,4})</f>
        <v>4</v>
      </c>
    </row>
    <row r="190" spans="1:5" x14ac:dyDescent="0.25">
      <c r="A190" s="3" t="s">
        <v>6</v>
      </c>
      <c r="B190" s="3">
        <v>2009</v>
      </c>
      <c r="C190" s="4">
        <v>96.610996702655726</v>
      </c>
      <c r="D190" s="4">
        <v>-3.1823604575816455</v>
      </c>
      <c r="E190" s="3">
        <f>LOOKUP(C190,{0,30,60,90},{1,2,3,4})</f>
        <v>4</v>
      </c>
    </row>
    <row r="191" spans="1:5" x14ac:dyDescent="0.25">
      <c r="A191" s="3" t="s">
        <v>7</v>
      </c>
      <c r="B191" s="3">
        <v>1946</v>
      </c>
      <c r="C191" s="4">
        <v>135.9134067603494</v>
      </c>
      <c r="D191" s="4">
        <v>-1.0260457774269982</v>
      </c>
      <c r="E191" s="3">
        <f>LOOKUP(C191,{0,30,60,90},{1,2,3,4})</f>
        <v>4</v>
      </c>
    </row>
    <row r="192" spans="1:5" x14ac:dyDescent="0.25">
      <c r="A192" s="3" t="s">
        <v>7</v>
      </c>
      <c r="B192" s="3">
        <v>1947</v>
      </c>
      <c r="C192" s="4">
        <v>117.03042328042328</v>
      </c>
      <c r="D192" s="4">
        <v>4.4258373205741774</v>
      </c>
      <c r="E192" s="3">
        <f>LOOKUP(C192,{0,30,60,90},{1,2,3,4})</f>
        <v>4</v>
      </c>
    </row>
    <row r="193" spans="1:5" x14ac:dyDescent="0.25">
      <c r="A193" s="3" t="s">
        <v>7</v>
      </c>
      <c r="B193" s="3">
        <v>1948</v>
      </c>
      <c r="C193" s="4">
        <v>105.18264700483387</v>
      </c>
      <c r="D193" s="4">
        <v>1.8327605956471871</v>
      </c>
      <c r="E193" s="3">
        <f>LOOKUP(C193,{0,30,60,90},{1,2,3,4})</f>
        <v>4</v>
      </c>
    </row>
    <row r="194" spans="1:5" x14ac:dyDescent="0.25">
      <c r="A194" s="3" t="s">
        <v>7</v>
      </c>
      <c r="B194" s="3">
        <v>1949</v>
      </c>
      <c r="C194" s="4">
        <v>124.01698762539357</v>
      </c>
      <c r="D194" s="4">
        <v>2.1747281589801437</v>
      </c>
      <c r="E194" s="3">
        <f>LOOKUP(C194,{0,30,60,90},{1,2,3,4})</f>
        <v>4</v>
      </c>
    </row>
    <row r="195" spans="1:5" x14ac:dyDescent="0.25">
      <c r="A195" s="3" t="s">
        <v>7</v>
      </c>
      <c r="B195" s="3">
        <v>1950</v>
      </c>
      <c r="C195" s="4">
        <v>110.96662907185033</v>
      </c>
      <c r="D195" s="4">
        <v>7.3759197697015333</v>
      </c>
      <c r="E195" s="3">
        <f>LOOKUP(C195,{0,30,60,90},{1,2,3,4})</f>
        <v>4</v>
      </c>
    </row>
    <row r="196" spans="1:5" x14ac:dyDescent="0.25">
      <c r="A196" s="3" t="s">
        <v>7</v>
      </c>
      <c r="B196" s="3">
        <v>1951</v>
      </c>
      <c r="C196" s="4">
        <v>89.091393551825206</v>
      </c>
      <c r="D196" s="4">
        <v>5.6732312752045821</v>
      </c>
      <c r="E196" s="3">
        <f>LOOKUP(C196,{0,30,60,90},{1,2,3,4})</f>
        <v>3</v>
      </c>
    </row>
    <row r="197" spans="1:5" x14ac:dyDescent="0.25">
      <c r="A197" s="3" t="s">
        <v>7</v>
      </c>
      <c r="B197" s="3">
        <v>1952</v>
      </c>
      <c r="C197" s="4">
        <v>81.12579587111712</v>
      </c>
      <c r="D197" s="4">
        <v>7.2767691737680718</v>
      </c>
      <c r="E197" s="3">
        <f>LOOKUP(C197,{0,30,60,90},{1,2,3,4})</f>
        <v>3</v>
      </c>
    </row>
    <row r="198" spans="1:5" x14ac:dyDescent="0.25">
      <c r="A198" s="3" t="s">
        <v>7</v>
      </c>
      <c r="B198" s="3">
        <v>1953</v>
      </c>
      <c r="C198" s="4">
        <v>82.601246847189842</v>
      </c>
      <c r="D198" s="4">
        <v>4.6729294743386163</v>
      </c>
      <c r="E198" s="3">
        <f>LOOKUP(C198,{0,30,60,90},{1,2,3,4})</f>
        <v>3</v>
      </c>
    </row>
    <row r="199" spans="1:5" x14ac:dyDescent="0.25">
      <c r="A199" s="3" t="s">
        <v>7</v>
      </c>
      <c r="B199" s="3">
        <v>1954</v>
      </c>
      <c r="C199" s="4">
        <v>77.012149655686656</v>
      </c>
      <c r="D199" s="4">
        <v>-0.69125944501270409</v>
      </c>
      <c r="E199" s="3">
        <f>LOOKUP(C199,{0,30,60,90},{1,2,3,4})</f>
        <v>3</v>
      </c>
    </row>
    <row r="200" spans="1:5" x14ac:dyDescent="0.25">
      <c r="A200" s="3" t="s">
        <v>7</v>
      </c>
      <c r="B200" s="3">
        <v>1955</v>
      </c>
      <c r="C200" s="4">
        <v>72.332976357195818</v>
      </c>
      <c r="D200" s="4">
        <v>9.3388155162388955</v>
      </c>
      <c r="E200" s="3">
        <f>LOOKUP(C200,{0,30,60,90},{1,2,3,4})</f>
        <v>3</v>
      </c>
    </row>
    <row r="201" spans="1:5" x14ac:dyDescent="0.25">
      <c r="A201" s="3" t="s">
        <v>7</v>
      </c>
      <c r="B201" s="3">
        <v>1956</v>
      </c>
      <c r="C201" s="4">
        <v>68.086810865923823</v>
      </c>
      <c r="D201" s="4">
        <v>8.0899166622351526</v>
      </c>
      <c r="E201" s="3">
        <f>LOOKUP(C201,{0,30,60,90},{1,2,3,4})</f>
        <v>3</v>
      </c>
    </row>
    <row r="202" spans="1:5" x14ac:dyDescent="0.25">
      <c r="A202" s="3" t="s">
        <v>7</v>
      </c>
      <c r="B202" s="3">
        <v>1957</v>
      </c>
      <c r="C202" s="4">
        <v>61.412746170678339</v>
      </c>
      <c r="D202" s="4">
        <v>2.8956579187810139</v>
      </c>
      <c r="E202" s="3">
        <f>LOOKUP(C202,{0,30,60,90},{1,2,3,4})</f>
        <v>3</v>
      </c>
    </row>
    <row r="203" spans="1:5" x14ac:dyDescent="0.25">
      <c r="A203" s="3" t="s">
        <v>7</v>
      </c>
      <c r="B203" s="3">
        <v>1958</v>
      </c>
      <c r="C203" s="4">
        <v>61.731776628890337</v>
      </c>
      <c r="D203" s="4">
        <v>1.7889099875684655</v>
      </c>
      <c r="E203" s="3">
        <f>LOOKUP(C203,{0,30,60,90},{1,2,3,4})</f>
        <v>3</v>
      </c>
    </row>
    <row r="204" spans="1:5" x14ac:dyDescent="0.25">
      <c r="A204" s="3" t="s">
        <v>7</v>
      </c>
      <c r="B204" s="3">
        <v>1959</v>
      </c>
      <c r="C204" s="4">
        <v>63.660443181084048</v>
      </c>
      <c r="D204" s="4">
        <v>4.0537910764254725</v>
      </c>
      <c r="E204" s="3">
        <f>LOOKUP(C204,{0,30,60,90},{1,2,3,4})</f>
        <v>3</v>
      </c>
    </row>
    <row r="205" spans="1:5" x14ac:dyDescent="0.25">
      <c r="A205" s="3" t="s">
        <v>7</v>
      </c>
      <c r="B205" s="3">
        <v>1960</v>
      </c>
      <c r="C205" s="4">
        <v>61.706697319862059</v>
      </c>
      <c r="D205" s="4">
        <v>3.1071442390785631</v>
      </c>
      <c r="E205" s="3">
        <f>LOOKUP(C205,{0,30,60,90},{1,2,3,4})</f>
        <v>3</v>
      </c>
    </row>
    <row r="206" spans="1:5" x14ac:dyDescent="0.25">
      <c r="A206" s="3" t="s">
        <v>7</v>
      </c>
      <c r="B206" s="3">
        <v>1961</v>
      </c>
      <c r="C206" s="4">
        <v>53.163460313415719</v>
      </c>
      <c r="D206" s="4">
        <v>2.9509632224168136</v>
      </c>
      <c r="E206" s="3">
        <f>LOOKUP(C206,{0,30,60,90},{1,2,3,4})</f>
        <v>2</v>
      </c>
    </row>
    <row r="207" spans="1:5" x14ac:dyDescent="0.25">
      <c r="A207" s="3" t="s">
        <v>7</v>
      </c>
      <c r="B207" s="3">
        <v>1962</v>
      </c>
      <c r="C207" s="4">
        <v>53.847972573590262</v>
      </c>
      <c r="D207" s="4">
        <v>7.0061604636751262</v>
      </c>
      <c r="E207" s="3">
        <f>LOOKUP(C207,{0,30,60,90},{1,2,3,4})</f>
        <v>2</v>
      </c>
    </row>
    <row r="208" spans="1:5" x14ac:dyDescent="0.25">
      <c r="A208" s="3" t="s">
        <v>7</v>
      </c>
      <c r="B208" s="3">
        <v>1963</v>
      </c>
      <c r="C208" s="4">
        <v>53.643152799982481</v>
      </c>
      <c r="D208" s="4">
        <v>5.0593311758360349</v>
      </c>
      <c r="E208" s="3">
        <f>LOOKUP(C208,{0,30,60,90},{1,2,3,4})</f>
        <v>2</v>
      </c>
    </row>
    <row r="209" spans="1:5" x14ac:dyDescent="0.25">
      <c r="A209" s="3" t="s">
        <v>7</v>
      </c>
      <c r="B209" s="3">
        <v>1964</v>
      </c>
      <c r="C209" s="4">
        <v>52.076131441967654</v>
      </c>
      <c r="D209" s="4">
        <v>6.5158532433352567</v>
      </c>
      <c r="E209" s="3">
        <f>LOOKUP(C209,{0,30,60,90},{1,2,3,4})</f>
        <v>2</v>
      </c>
    </row>
    <row r="210" spans="1:5" x14ac:dyDescent="0.25">
      <c r="A210" s="3" t="s">
        <v>7</v>
      </c>
      <c r="B210" s="3">
        <v>1965</v>
      </c>
      <c r="C210" s="4">
        <v>48.072651715984811</v>
      </c>
      <c r="D210" s="4">
        <v>6.6489766512090487</v>
      </c>
      <c r="E210" s="3">
        <f>LOOKUP(C210,{0,30,60,90},{1,2,3,4})</f>
        <v>2</v>
      </c>
    </row>
    <row r="211" spans="1:5" x14ac:dyDescent="0.25">
      <c r="A211" s="3" t="s">
        <v>7</v>
      </c>
      <c r="B211" s="3">
        <v>1966</v>
      </c>
      <c r="C211" s="4">
        <v>50.831057926661657</v>
      </c>
      <c r="D211" s="4">
        <v>6.4837323920210466</v>
      </c>
      <c r="E211" s="3">
        <f>LOOKUP(C211,{0,30,60,90},{1,2,3,4})</f>
        <v>2</v>
      </c>
    </row>
    <row r="212" spans="1:5" x14ac:dyDescent="0.25">
      <c r="A212" s="3" t="s">
        <v>7</v>
      </c>
      <c r="B212" s="3">
        <v>1967</v>
      </c>
      <c r="C212" s="4">
        <v>49.989949748743719</v>
      </c>
      <c r="D212" s="4">
        <v>3.0446942349619421</v>
      </c>
      <c r="E212" s="3">
        <f>LOOKUP(C212,{0,30,60,90},{1,2,3,4})</f>
        <v>2</v>
      </c>
    </row>
    <row r="213" spans="1:5" x14ac:dyDescent="0.25">
      <c r="A213" s="3" t="s">
        <v>7</v>
      </c>
      <c r="B213" s="3">
        <v>1968</v>
      </c>
      <c r="C213" s="4">
        <v>50.208627450980394</v>
      </c>
      <c r="D213" s="4">
        <v>5.2270352530056741</v>
      </c>
      <c r="E213" s="3">
        <f>LOOKUP(C213,{0,30,60,90},{1,2,3,4})</f>
        <v>2</v>
      </c>
    </row>
    <row r="214" spans="1:5" x14ac:dyDescent="0.25">
      <c r="A214" s="3" t="s">
        <v>7</v>
      </c>
      <c r="B214" s="3">
        <v>1969</v>
      </c>
      <c r="C214" s="4">
        <v>49.490045809444233</v>
      </c>
      <c r="D214" s="4">
        <v>5.2714634759356116</v>
      </c>
      <c r="E214" s="3">
        <f>LOOKUP(C214,{0,30,60,90},{1,2,3,4})</f>
        <v>2</v>
      </c>
    </row>
    <row r="215" spans="1:5" x14ac:dyDescent="0.25">
      <c r="A215" s="3" t="s">
        <v>7</v>
      </c>
      <c r="B215" s="3">
        <v>1970</v>
      </c>
      <c r="C215" s="4">
        <v>44.843947569387936</v>
      </c>
      <c r="D215" s="4">
        <v>2.5835919795535789</v>
      </c>
      <c r="E215" s="3">
        <f>LOOKUP(C215,{0,30,60,90},{1,2,3,4})</f>
        <v>2</v>
      </c>
    </row>
    <row r="216" spans="1:5" x14ac:dyDescent="0.25">
      <c r="A216" s="3" t="s">
        <v>7</v>
      </c>
      <c r="B216" s="3">
        <v>1971</v>
      </c>
      <c r="C216" s="4">
        <v>44.812300095393077</v>
      </c>
      <c r="D216" s="4">
        <v>5.5689093392547795</v>
      </c>
      <c r="E216" s="3">
        <f>LOOKUP(C216,{0,30,60,90},{1,2,3,4})</f>
        <v>2</v>
      </c>
    </row>
    <row r="217" spans="1:5" x14ac:dyDescent="0.25">
      <c r="A217" s="3" t="s">
        <v>7</v>
      </c>
      <c r="B217" s="3">
        <v>1972</v>
      </c>
      <c r="C217" s="4">
        <v>44.470865597626158</v>
      </c>
      <c r="D217" s="4">
        <v>5.2838153339067606</v>
      </c>
      <c r="E217" s="3">
        <f>LOOKUP(C217,{0,30,60,90},{1,2,3,4})</f>
        <v>2</v>
      </c>
    </row>
    <row r="218" spans="1:5" x14ac:dyDescent="0.25">
      <c r="A218" s="3" t="s">
        <v>7</v>
      </c>
      <c r="B218" s="3">
        <v>1973</v>
      </c>
      <c r="C218" s="4">
        <v>41.314415477595396</v>
      </c>
      <c r="D218" s="4">
        <v>7.1613448032020521</v>
      </c>
      <c r="E218" s="3">
        <f>LOOKUP(C218,{0,30,60,90},{1,2,3,4})</f>
        <v>2</v>
      </c>
    </row>
    <row r="219" spans="1:5" x14ac:dyDescent="0.25">
      <c r="A219" s="3" t="s">
        <v>7</v>
      </c>
      <c r="B219" s="3">
        <v>1974</v>
      </c>
      <c r="C219" s="4">
        <v>37.814692052724887</v>
      </c>
      <c r="D219" s="4">
        <v>4.0848751986059195</v>
      </c>
      <c r="E219" s="3">
        <f>LOOKUP(C219,{0,30,60,90},{1,2,3,4})</f>
        <v>2</v>
      </c>
    </row>
    <row r="220" spans="1:5" x14ac:dyDescent="0.25">
      <c r="A220" s="3" t="s">
        <v>7</v>
      </c>
      <c r="B220" s="3">
        <v>1975</v>
      </c>
      <c r="C220" s="4">
        <v>37.070785867036086</v>
      </c>
      <c r="D220" s="4">
        <v>2.2592697459129507</v>
      </c>
      <c r="E220" s="3">
        <f>LOOKUP(C220,{0,30,60,90},{1,2,3,4})</f>
        <v>2</v>
      </c>
    </row>
    <row r="221" spans="1:5" x14ac:dyDescent="0.25">
      <c r="A221" s="3" t="s">
        <v>7</v>
      </c>
      <c r="B221" s="3">
        <v>1976</v>
      </c>
      <c r="C221" s="4">
        <v>36.276939118617065</v>
      </c>
      <c r="D221" s="4">
        <v>5.4768877024338636</v>
      </c>
      <c r="E221" s="3">
        <f>LOOKUP(C221,{0,30,60,90},{1,2,3,4})</f>
        <v>2</v>
      </c>
    </row>
    <row r="222" spans="1:5" x14ac:dyDescent="0.25">
      <c r="A222" s="3" t="s">
        <v>7</v>
      </c>
      <c r="B222" s="3">
        <v>1977</v>
      </c>
      <c r="C222" s="4">
        <v>36.409059582732908</v>
      </c>
      <c r="D222" s="4">
        <v>3.3606587781445985</v>
      </c>
      <c r="E222" s="3">
        <f>LOOKUP(C222,{0,30,60,90},{1,2,3,4})</f>
        <v>2</v>
      </c>
    </row>
    <row r="223" spans="1:5" x14ac:dyDescent="0.25">
      <c r="A223" s="3" t="s">
        <v>7</v>
      </c>
      <c r="B223" s="3">
        <v>1978</v>
      </c>
      <c r="C223" s="4">
        <v>34.140325422323556</v>
      </c>
      <c r="D223" s="4">
        <v>4.0439481566343138</v>
      </c>
      <c r="E223" s="3">
        <f>LOOKUP(C223,{0,30,60,90},{1,2,3,4})</f>
        <v>2</v>
      </c>
    </row>
    <row r="224" spans="1:5" x14ac:dyDescent="0.25">
      <c r="A224" s="3" t="s">
        <v>7</v>
      </c>
      <c r="B224" s="3">
        <v>1979</v>
      </c>
      <c r="C224" s="4">
        <v>37.76375668434126</v>
      </c>
      <c r="D224" s="4">
        <v>4.1568716933673588</v>
      </c>
      <c r="E224" s="3">
        <f>LOOKUP(C224,{0,30,60,90},{1,2,3,4})</f>
        <v>2</v>
      </c>
    </row>
    <row r="225" spans="1:5" x14ac:dyDescent="0.25">
      <c r="A225" s="3" t="s">
        <v>7</v>
      </c>
      <c r="B225" s="3">
        <v>1980</v>
      </c>
      <c r="C225" s="4">
        <v>35.148300910714397</v>
      </c>
      <c r="D225" s="4">
        <v>1.3381359839617302</v>
      </c>
      <c r="E225" s="3">
        <f>LOOKUP(C225,{0,30,60,90},{1,2,3,4})</f>
        <v>2</v>
      </c>
    </row>
    <row r="226" spans="1:5" x14ac:dyDescent="0.25">
      <c r="A226" s="3" t="s">
        <v>7</v>
      </c>
      <c r="B226" s="3">
        <v>1981</v>
      </c>
      <c r="C226" s="4">
        <v>35.381221471785651</v>
      </c>
      <c r="D226" s="4">
        <v>1.5475053130300953</v>
      </c>
      <c r="E226" s="3">
        <f>LOOKUP(C226,{0,30,60,90},{1,2,3,4})</f>
        <v>2</v>
      </c>
    </row>
    <row r="227" spans="1:5" x14ac:dyDescent="0.25">
      <c r="A227" s="3" t="s">
        <v>7</v>
      </c>
      <c r="B227" s="3">
        <v>1982</v>
      </c>
      <c r="C227" s="4">
        <v>36.20000751531245</v>
      </c>
      <c r="D227" s="4">
        <v>0.12499351992121266</v>
      </c>
      <c r="E227" s="3">
        <f>LOOKUP(C227,{0,30,60,90},{1,2,3,4})</f>
        <v>2</v>
      </c>
    </row>
    <row r="228" spans="1:5" x14ac:dyDescent="0.25">
      <c r="A228" s="3" t="s">
        <v>7</v>
      </c>
      <c r="B228" s="3">
        <v>1983</v>
      </c>
      <c r="C228" s="4">
        <v>39.030610519194994</v>
      </c>
      <c r="D228" s="4">
        <v>3.8668937136369985</v>
      </c>
      <c r="E228" s="3">
        <f>LOOKUP(C228,{0,30,60,90},{1,2,3,4})</f>
        <v>2</v>
      </c>
    </row>
    <row r="229" spans="1:5" x14ac:dyDescent="0.25">
      <c r="A229" s="3" t="s">
        <v>7</v>
      </c>
      <c r="B229" s="3">
        <v>1984</v>
      </c>
      <c r="C229" s="4">
        <v>41.973625104280302</v>
      </c>
      <c r="D229" s="4">
        <v>5.8941036808377367</v>
      </c>
      <c r="E229" s="3">
        <f>LOOKUP(C229,{0,30,60,90},{1,2,3,4})</f>
        <v>2</v>
      </c>
    </row>
    <row r="230" spans="1:5" x14ac:dyDescent="0.25">
      <c r="A230" s="3" t="s">
        <v>7</v>
      </c>
      <c r="B230" s="3">
        <v>1985</v>
      </c>
      <c r="C230" s="4">
        <v>45.347662698757496</v>
      </c>
      <c r="D230" s="4">
        <v>5.3540295135014571</v>
      </c>
      <c r="E230" s="3">
        <f>LOOKUP(C230,{0,30,60,90},{1,2,3,4})</f>
        <v>2</v>
      </c>
    </row>
    <row r="231" spans="1:5" x14ac:dyDescent="0.25">
      <c r="A231" s="3" t="s">
        <v>7</v>
      </c>
      <c r="B231" s="3">
        <v>1986</v>
      </c>
      <c r="C231" s="4">
        <v>49.753106098690999</v>
      </c>
      <c r="D231" s="4">
        <v>4.0375523145842029</v>
      </c>
      <c r="E231" s="3">
        <f>LOOKUP(C231,{0,30,60,90},{1,2,3,4})</f>
        <v>2</v>
      </c>
    </row>
    <row r="232" spans="1:5" x14ac:dyDescent="0.25">
      <c r="A232" s="3" t="s">
        <v>7</v>
      </c>
      <c r="B232" s="3">
        <v>1987</v>
      </c>
      <c r="C232" s="4">
        <v>51.098709676383564</v>
      </c>
      <c r="D232" s="4">
        <v>1.7800135204994572</v>
      </c>
      <c r="E232" s="3">
        <f>LOOKUP(C232,{0,30,60,90},{1,2,3,4})</f>
        <v>2</v>
      </c>
    </row>
    <row r="233" spans="1:5" x14ac:dyDescent="0.25">
      <c r="A233" s="3" t="s">
        <v>7</v>
      </c>
      <c r="B233" s="3">
        <v>1988</v>
      </c>
      <c r="C233" s="4">
        <v>53.658716125341797</v>
      </c>
      <c r="D233" s="4">
        <v>-0.17284882526092948</v>
      </c>
      <c r="E233" s="3">
        <f>LOOKUP(C233,{0,30,60,90},{1,2,3,4})</f>
        <v>2</v>
      </c>
    </row>
    <row r="234" spans="1:5" x14ac:dyDescent="0.25">
      <c r="A234" s="3" t="s">
        <v>7</v>
      </c>
      <c r="B234" s="3">
        <v>1989</v>
      </c>
      <c r="C234" s="4">
        <v>54.614664882554749</v>
      </c>
      <c r="D234" s="4">
        <v>0.99755854903136321</v>
      </c>
      <c r="E234" s="3">
        <f>LOOKUP(C234,{0,30,60,90},{1,2,3,4})</f>
        <v>2</v>
      </c>
    </row>
    <row r="235" spans="1:5" x14ac:dyDescent="0.25">
      <c r="A235" s="3" t="s">
        <v>7</v>
      </c>
      <c r="B235" s="3">
        <v>1990</v>
      </c>
      <c r="C235" s="4">
        <v>55.223246117385017</v>
      </c>
      <c r="D235" s="4">
        <v>1.9275140029590965</v>
      </c>
      <c r="E235" s="3">
        <f>LOOKUP(C235,{0,30,60,90},{1,2,3,4})</f>
        <v>2</v>
      </c>
    </row>
    <row r="236" spans="1:5" x14ac:dyDescent="0.25">
      <c r="A236" s="3" t="s">
        <v>7</v>
      </c>
      <c r="B236" s="3">
        <v>1991</v>
      </c>
      <c r="C236" s="4">
        <v>57.308434539470717</v>
      </c>
      <c r="D236" s="4">
        <v>3.1046289614814704</v>
      </c>
      <c r="E236" s="3">
        <f>LOOKUP(C236,{0,30,60,90},{1,2,3,4})</f>
        <v>2</v>
      </c>
    </row>
    <row r="237" spans="1:5" x14ac:dyDescent="0.25">
      <c r="A237" s="3" t="s">
        <v>7</v>
      </c>
      <c r="B237" s="3">
        <v>1992</v>
      </c>
      <c r="C237" s="4">
        <v>59.713488036081145</v>
      </c>
      <c r="D237" s="4">
        <v>3.5231049814780979</v>
      </c>
      <c r="E237" s="3">
        <f>LOOKUP(C237,{0,30,60,90},{1,2,3,4})</f>
        <v>2</v>
      </c>
    </row>
    <row r="238" spans="1:5" x14ac:dyDescent="0.25">
      <c r="A238" s="3" t="s">
        <v>7</v>
      </c>
      <c r="B238" s="3">
        <v>1993</v>
      </c>
      <c r="C238" s="4">
        <v>61.35737095563983</v>
      </c>
      <c r="D238" s="4">
        <v>2.7866370789358497</v>
      </c>
      <c r="E238" s="3">
        <f>LOOKUP(C238,{0,30,60,90},{1,2,3,4})</f>
        <v>3</v>
      </c>
    </row>
    <row r="239" spans="1:5" x14ac:dyDescent="0.25">
      <c r="A239" s="3" t="s">
        <v>7</v>
      </c>
      <c r="B239" s="3">
        <v>1994</v>
      </c>
      <c r="C239" s="4">
        <v>63.450181268675905</v>
      </c>
      <c r="D239" s="4">
        <v>5.0513843415679549</v>
      </c>
      <c r="E239" s="3">
        <f>LOOKUP(C239,{0,30,60,90},{1,2,3,4})</f>
        <v>3</v>
      </c>
    </row>
    <row r="240" spans="1:5" x14ac:dyDescent="0.25">
      <c r="A240" s="3" t="s">
        <v>7</v>
      </c>
      <c r="B240" s="3">
        <v>1995</v>
      </c>
      <c r="C240" s="4">
        <v>63.160232214763681</v>
      </c>
      <c r="D240" s="4">
        <v>4.1863490739812104</v>
      </c>
      <c r="E240" s="3">
        <f>LOOKUP(C240,{0,30,60,90},{1,2,3,4})</f>
        <v>3</v>
      </c>
    </row>
    <row r="241" spans="1:5" x14ac:dyDescent="0.25">
      <c r="A241" s="3" t="s">
        <v>7</v>
      </c>
      <c r="B241" s="3">
        <v>1996</v>
      </c>
      <c r="C241" s="4">
        <v>61.466132295569174</v>
      </c>
      <c r="D241" s="4">
        <v>5.0997663359063861</v>
      </c>
      <c r="E241" s="3">
        <f>LOOKUP(C241,{0,30,60,90},{1,2,3,4})</f>
        <v>3</v>
      </c>
    </row>
    <row r="242" spans="1:5" x14ac:dyDescent="0.25">
      <c r="A242" s="3" t="s">
        <v>7</v>
      </c>
      <c r="B242" s="3">
        <v>1997</v>
      </c>
      <c r="C242" s="4">
        <v>58.178666523704855</v>
      </c>
      <c r="D242" s="4">
        <v>5.392640347045452</v>
      </c>
      <c r="E242" s="3">
        <f>LOOKUP(C242,{0,30,60,90},{1,2,3,4})</f>
        <v>2</v>
      </c>
    </row>
    <row r="243" spans="1:5" x14ac:dyDescent="0.25">
      <c r="A243" s="3" t="s">
        <v>7</v>
      </c>
      <c r="B243" s="3">
        <v>1998</v>
      </c>
      <c r="C243" s="4">
        <v>56.624662387316285</v>
      </c>
      <c r="D243" s="4">
        <v>2.682783490774221</v>
      </c>
      <c r="E243" s="3">
        <f>LOOKUP(C243,{0,30,60,90},{1,2,3,4})</f>
        <v>2</v>
      </c>
    </row>
    <row r="244" spans="1:5" x14ac:dyDescent="0.25">
      <c r="A244" s="3" t="s">
        <v>7</v>
      </c>
      <c r="B244" s="3">
        <v>1999</v>
      </c>
      <c r="C244" s="4">
        <v>52.271309142797257</v>
      </c>
      <c r="D244" s="4">
        <v>2.0257705900823764</v>
      </c>
      <c r="E244" s="3">
        <f>LOOKUP(C244,{0,30,60,90},{1,2,3,4})</f>
        <v>2</v>
      </c>
    </row>
    <row r="245" spans="1:5" x14ac:dyDescent="0.25">
      <c r="A245" s="3" t="s">
        <v>7</v>
      </c>
      <c r="B245" s="3">
        <v>2000</v>
      </c>
      <c r="C245" s="4">
        <v>43.761443115227785</v>
      </c>
      <c r="D245" s="4">
        <v>3.2535679946216867</v>
      </c>
      <c r="E245" s="3">
        <f>LOOKUP(C245,{0,30,60,90},{1,2,3,4})</f>
        <v>2</v>
      </c>
    </row>
    <row r="246" spans="1:5" x14ac:dyDescent="0.25">
      <c r="A246" s="3" t="s">
        <v>7</v>
      </c>
      <c r="B246" s="3">
        <v>2001</v>
      </c>
      <c r="C246" s="4">
        <v>41.961363532848807</v>
      </c>
      <c r="D246" s="4">
        <v>1.99015413560657</v>
      </c>
      <c r="E246" s="3">
        <f>LOOKUP(C246,{0,30,60,90},{1,2,3,4})</f>
        <v>2</v>
      </c>
    </row>
    <row r="247" spans="1:5" x14ac:dyDescent="0.25">
      <c r="A247" s="3" t="s">
        <v>7</v>
      </c>
      <c r="B247" s="3">
        <v>2002</v>
      </c>
      <c r="C247" s="4">
        <v>41.801332628515119</v>
      </c>
      <c r="D247" s="4">
        <v>1.5020556300010979</v>
      </c>
      <c r="E247" s="3">
        <f>LOOKUP(C247,{0,30,60,90},{1,2,3,4})</f>
        <v>2</v>
      </c>
    </row>
    <row r="248" spans="1:5" x14ac:dyDescent="0.25">
      <c r="A248" s="3" t="s">
        <v>7</v>
      </c>
      <c r="B248" s="3">
        <v>2003</v>
      </c>
      <c r="C248" s="4">
        <v>39.504715057440251</v>
      </c>
      <c r="D248" s="4">
        <v>1.0135240342473484</v>
      </c>
      <c r="E248" s="3">
        <f>LOOKUP(C248,{0,30,60,90},{1,2,3,4})</f>
        <v>2</v>
      </c>
    </row>
    <row r="249" spans="1:5" x14ac:dyDescent="0.25">
      <c r="A249" s="3" t="s">
        <v>7</v>
      </c>
      <c r="B249" s="3">
        <v>2004</v>
      </c>
      <c r="C249" s="4">
        <v>36.076624747567472</v>
      </c>
      <c r="D249" s="4">
        <v>3.8641263641794321</v>
      </c>
      <c r="E249" s="3">
        <f>LOOKUP(C249,{0,30,60,90},{1,2,3,4})</f>
        <v>2</v>
      </c>
    </row>
    <row r="250" spans="1:5" x14ac:dyDescent="0.25">
      <c r="A250" s="3" t="s">
        <v>7</v>
      </c>
      <c r="B250" s="3">
        <v>2005</v>
      </c>
      <c r="C250" s="4">
        <v>32.184332791974178</v>
      </c>
      <c r="D250" s="4">
        <v>2.7392074428743918</v>
      </c>
      <c r="E250" s="3">
        <f>LOOKUP(C250,{0,30,60,90},{1,2,3,4})</f>
        <v>2</v>
      </c>
    </row>
    <row r="251" spans="1:5" x14ac:dyDescent="0.25">
      <c r="A251" s="3" t="s">
        <v>7</v>
      </c>
      <c r="B251" s="3">
        <v>2006</v>
      </c>
      <c r="C251" s="4">
        <v>28.695573655866678</v>
      </c>
      <c r="D251" s="4">
        <v>2.2808885419912883</v>
      </c>
      <c r="E251" s="3">
        <f>LOOKUP(C251,{0,30,60,90},{1,2,3,4})</f>
        <v>1</v>
      </c>
    </row>
    <row r="252" spans="1:5" x14ac:dyDescent="0.25">
      <c r="A252" s="3" t="s">
        <v>7</v>
      </c>
      <c r="B252" s="3">
        <v>2007</v>
      </c>
      <c r="C252" s="4">
        <v>27.173259087176291</v>
      </c>
      <c r="D252" s="4">
        <v>3.1340917857372697</v>
      </c>
      <c r="E252" s="3">
        <f>LOOKUP(C252,{0,30,60,90},{1,2,3,4})</f>
        <v>1</v>
      </c>
    </row>
    <row r="253" spans="1:5" x14ac:dyDescent="0.25">
      <c r="A253" s="3" t="s">
        <v>7</v>
      </c>
      <c r="B253" s="3">
        <v>2008</v>
      </c>
      <c r="C253" s="4">
        <v>23.324778677717084</v>
      </c>
      <c r="D253" s="4">
        <v>2.1321302984479651</v>
      </c>
      <c r="E253" s="3">
        <f>LOOKUP(C253,{0,30,60,90},{1,2,3,4})</f>
        <v>1</v>
      </c>
    </row>
    <row r="254" spans="1:5" x14ac:dyDescent="0.25">
      <c r="A254" s="3" t="s">
        <v>7</v>
      </c>
      <c r="B254" s="3">
        <v>2009</v>
      </c>
      <c r="C254" s="4">
        <v>30.237190853550931</v>
      </c>
      <c r="D254" s="4">
        <v>-1.9066760919030923</v>
      </c>
      <c r="E254" s="3">
        <f>LOOKUP(C254,{0,30,60,90},{1,2,3,4})</f>
        <v>2</v>
      </c>
    </row>
    <row r="255" spans="1:5" x14ac:dyDescent="0.25">
      <c r="A255" s="3" t="s">
        <v>8</v>
      </c>
      <c r="B255" s="3">
        <v>1950</v>
      </c>
      <c r="C255" s="4">
        <v>46.339020771513354</v>
      </c>
      <c r="D255" s="4">
        <v>7.9458545282728998</v>
      </c>
      <c r="E255" s="3">
        <f>LOOKUP(C255,{0,30,60,90},{1,2,3,4})</f>
        <v>2</v>
      </c>
    </row>
    <row r="256" spans="1:5" x14ac:dyDescent="0.25">
      <c r="A256" s="3" t="s">
        <v>8</v>
      </c>
      <c r="B256" s="3">
        <v>1951</v>
      </c>
      <c r="C256" s="4">
        <v>41.085274668280242</v>
      </c>
      <c r="D256" s="4">
        <v>0.66770081607876453</v>
      </c>
      <c r="E256" s="3">
        <f>LOOKUP(C256,{0,30,60,90},{1,2,3,4})</f>
        <v>2</v>
      </c>
    </row>
    <row r="257" spans="1:5" x14ac:dyDescent="0.25">
      <c r="A257" s="3" t="s">
        <v>8</v>
      </c>
      <c r="B257" s="3">
        <v>1952</v>
      </c>
      <c r="C257" s="4">
        <v>38.725076997892685</v>
      </c>
      <c r="D257" s="4">
        <v>0.97815891732546678</v>
      </c>
      <c r="E257" s="3">
        <f>LOOKUP(C257,{0,30,60,90},{1,2,3,4})</f>
        <v>2</v>
      </c>
    </row>
    <row r="258" spans="1:5" x14ac:dyDescent="0.25">
      <c r="A258" s="3" t="s">
        <v>8</v>
      </c>
      <c r="B258" s="3">
        <v>1953</v>
      </c>
      <c r="C258" s="4">
        <v>36.138771186440685</v>
      </c>
      <c r="D258" s="4">
        <v>5.6893577494692149</v>
      </c>
      <c r="E258" s="3">
        <f>LOOKUP(C258,{0,30,60,90},{1,2,3,4})</f>
        <v>2</v>
      </c>
    </row>
    <row r="259" spans="1:5" x14ac:dyDescent="0.25">
      <c r="A259" s="3" t="s">
        <v>8</v>
      </c>
      <c r="B259" s="3">
        <v>1954</v>
      </c>
      <c r="C259" s="4">
        <v>29.395415989893522</v>
      </c>
      <c r="D259" s="4">
        <v>1.9429360620232927</v>
      </c>
      <c r="E259" s="3">
        <f>LOOKUP(C259,{0,30,60,90},{1,2,3,4})</f>
        <v>1</v>
      </c>
    </row>
    <row r="260" spans="1:5" x14ac:dyDescent="0.25">
      <c r="A260" s="3" t="s">
        <v>8</v>
      </c>
      <c r="B260" s="3">
        <v>1955</v>
      </c>
      <c r="C260" s="4">
        <v>29.840940525587829</v>
      </c>
      <c r="D260" s="4">
        <v>1.0776525648131141</v>
      </c>
      <c r="E260" s="3">
        <f>LOOKUP(C260,{0,30,60,90},{1,2,3,4})</f>
        <v>1</v>
      </c>
    </row>
    <row r="261" spans="1:5" x14ac:dyDescent="0.25">
      <c r="A261" s="3" t="s">
        <v>8</v>
      </c>
      <c r="B261" s="3">
        <v>1956</v>
      </c>
      <c r="C261" s="4">
        <v>28.607455785832066</v>
      </c>
      <c r="D261" s="4">
        <v>1.2093334957962609</v>
      </c>
      <c r="E261" s="3">
        <f>LOOKUP(C261,{0,30,60,90},{1,2,3,4})</f>
        <v>1</v>
      </c>
    </row>
    <row r="262" spans="1:5" x14ac:dyDescent="0.25">
      <c r="A262" s="3" t="s">
        <v>8</v>
      </c>
      <c r="B262" s="3">
        <v>1957</v>
      </c>
      <c r="C262" s="4">
        <v>27.085488287191968</v>
      </c>
      <c r="D262" s="4">
        <v>7.587659894657639</v>
      </c>
      <c r="E262" s="3">
        <f>LOOKUP(C262,{0,30,60,90},{1,2,3,4})</f>
        <v>1</v>
      </c>
    </row>
    <row r="263" spans="1:5" x14ac:dyDescent="0.25">
      <c r="A263" s="3" t="s">
        <v>8</v>
      </c>
      <c r="B263" s="3">
        <v>1958</v>
      </c>
      <c r="C263" s="4">
        <v>26.14735002912056</v>
      </c>
      <c r="D263" s="4">
        <v>2.2520002238012538</v>
      </c>
      <c r="E263" s="3">
        <f>LOOKUP(C263,{0,30,60,90},{1,2,3,4})</f>
        <v>1</v>
      </c>
    </row>
    <row r="264" spans="1:5" x14ac:dyDescent="0.25">
      <c r="A264" s="3" t="s">
        <v>8</v>
      </c>
      <c r="B264" s="3">
        <v>1959</v>
      </c>
      <c r="C264" s="4">
        <v>23.119945383888247</v>
      </c>
      <c r="D264" s="4">
        <v>7.4389209597548689</v>
      </c>
      <c r="E264" s="3">
        <f>LOOKUP(C264,{0,30,60,90},{1,2,3,4})</f>
        <v>1</v>
      </c>
    </row>
    <row r="265" spans="1:5" x14ac:dyDescent="0.25">
      <c r="A265" s="3" t="s">
        <v>8</v>
      </c>
      <c r="B265" s="3">
        <v>1960</v>
      </c>
      <c r="C265" s="4">
        <v>19.925954984553524</v>
      </c>
      <c r="D265" s="4">
        <v>2.7934810287751466</v>
      </c>
      <c r="E265" s="3">
        <f>LOOKUP(C265,{0,30,60,90},{1,2,3,4})</f>
        <v>1</v>
      </c>
    </row>
    <row r="266" spans="1:5" x14ac:dyDescent="0.25">
      <c r="A266" s="3" t="s">
        <v>8</v>
      </c>
      <c r="B266" s="3">
        <v>1961</v>
      </c>
      <c r="C266" s="4">
        <v>16.404331813398809</v>
      </c>
      <c r="D266" s="4">
        <v>6.3393365868159579</v>
      </c>
      <c r="E266" s="3">
        <f>LOOKUP(C266,{0,30,60,90},{1,2,3,4})</f>
        <v>1</v>
      </c>
    </row>
    <row r="267" spans="1:5" x14ac:dyDescent="0.25">
      <c r="A267" s="3" t="s">
        <v>8</v>
      </c>
      <c r="B267" s="3">
        <v>1962</v>
      </c>
      <c r="C267" s="4">
        <v>15.081635433086189</v>
      </c>
      <c r="D267" s="4">
        <v>5.5187997949960321</v>
      </c>
      <c r="E267" s="3">
        <f>LOOKUP(C267,{0,30,60,90},{1,2,3,4})</f>
        <v>1</v>
      </c>
    </row>
    <row r="268" spans="1:5" x14ac:dyDescent="0.25">
      <c r="A268" s="3" t="s">
        <v>8</v>
      </c>
      <c r="B268" s="3">
        <v>1963</v>
      </c>
      <c r="C268" s="4">
        <v>13.474079805460374</v>
      </c>
      <c r="D268" s="4">
        <v>0.62700077271222732</v>
      </c>
      <c r="E268" s="3">
        <f>LOOKUP(C268,{0,30,60,90},{1,2,3,4})</f>
        <v>1</v>
      </c>
    </row>
    <row r="269" spans="1:5" x14ac:dyDescent="0.25">
      <c r="A269" s="3" t="s">
        <v>8</v>
      </c>
      <c r="B269" s="3">
        <v>1964</v>
      </c>
      <c r="C269" s="4">
        <v>10.754403777659592</v>
      </c>
      <c r="D269" s="4">
        <v>9.3551855020952637</v>
      </c>
      <c r="E269" s="3">
        <f>LOOKUP(C269,{0,30,60,90},{1,2,3,4})</f>
        <v>1</v>
      </c>
    </row>
    <row r="270" spans="1:5" x14ac:dyDescent="0.25">
      <c r="A270" s="3" t="s">
        <v>8</v>
      </c>
      <c r="B270" s="3">
        <v>1965</v>
      </c>
      <c r="C270" s="4">
        <v>7.8665710186513627</v>
      </c>
      <c r="D270" s="4">
        <v>4.5623257027064934</v>
      </c>
      <c r="E270" s="3">
        <f>LOOKUP(C270,{0,30,60,90},{1,2,3,4})</f>
        <v>1</v>
      </c>
    </row>
    <row r="271" spans="1:5" x14ac:dyDescent="0.25">
      <c r="A271" s="3" t="s">
        <v>8</v>
      </c>
      <c r="B271" s="3">
        <v>1966</v>
      </c>
      <c r="C271" s="4">
        <v>6.096216010648412</v>
      </c>
      <c r="D271" s="4">
        <v>2.7284763129113321</v>
      </c>
      <c r="E271" s="3">
        <f>LOOKUP(C271,{0,30,60,90},{1,2,3,4})</f>
        <v>1</v>
      </c>
    </row>
    <row r="272" spans="1:5" x14ac:dyDescent="0.25">
      <c r="A272" s="3" t="s">
        <v>8</v>
      </c>
      <c r="B272" s="3">
        <v>1967</v>
      </c>
      <c r="C272" s="4">
        <v>5.8197343890257098</v>
      </c>
      <c r="D272" s="4">
        <v>3.3620351519453084</v>
      </c>
      <c r="E272" s="3">
        <f>LOOKUP(C272,{0,30,60,90},{1,2,3,4})</f>
        <v>1</v>
      </c>
    </row>
    <row r="273" spans="1:5" x14ac:dyDescent="0.25">
      <c r="A273" s="3" t="s">
        <v>8</v>
      </c>
      <c r="B273" s="3">
        <v>1968</v>
      </c>
      <c r="C273" s="4">
        <v>5.2929998140995185</v>
      </c>
      <c r="D273" s="4">
        <v>4.1092177307143318</v>
      </c>
      <c r="E273" s="3">
        <f>LOOKUP(C273,{0,30,60,90},{1,2,3,4})</f>
        <v>1</v>
      </c>
    </row>
    <row r="274" spans="1:5" x14ac:dyDescent="0.25">
      <c r="A274" s="3" t="s">
        <v>8</v>
      </c>
      <c r="B274" s="3">
        <v>1969</v>
      </c>
      <c r="C274" s="4">
        <v>4.7524142554309421</v>
      </c>
      <c r="D274" s="4">
        <v>6.3700900838352448</v>
      </c>
      <c r="E274" s="3">
        <f>LOOKUP(C274,{0,30,60,90},{1,2,3,4})</f>
        <v>1</v>
      </c>
    </row>
    <row r="275" spans="1:5" x14ac:dyDescent="0.25">
      <c r="A275" s="3" t="s">
        <v>8</v>
      </c>
      <c r="B275" s="3">
        <v>1970</v>
      </c>
      <c r="C275" s="4">
        <v>4.8066610448408831</v>
      </c>
      <c r="D275" s="4">
        <v>2.0250314116476043</v>
      </c>
      <c r="E275" s="3">
        <f>LOOKUP(C275,{0,30,60,90},{1,2,3,4})</f>
        <v>1</v>
      </c>
    </row>
    <row r="276" spans="1:5" x14ac:dyDescent="0.25">
      <c r="A276" s="3" t="s">
        <v>8</v>
      </c>
      <c r="B276" s="3">
        <v>1971</v>
      </c>
      <c r="C276" s="4">
        <v>5.017226847265146</v>
      </c>
      <c r="D276" s="4">
        <v>2.666176188343683</v>
      </c>
      <c r="E276" s="3">
        <f>LOOKUP(C276,{0,30,60,90},{1,2,3,4})</f>
        <v>1</v>
      </c>
    </row>
    <row r="277" spans="1:5" x14ac:dyDescent="0.25">
      <c r="A277" s="3" t="s">
        <v>8</v>
      </c>
      <c r="B277" s="3">
        <v>1972</v>
      </c>
      <c r="C277" s="4">
        <v>5.2844717137835353</v>
      </c>
      <c r="D277" s="4">
        <v>5.2764406225171756</v>
      </c>
      <c r="E277" s="3">
        <f>LOOKUP(C277,{0,30,60,90},{1,2,3,4})</f>
        <v>1</v>
      </c>
    </row>
    <row r="278" spans="1:5" x14ac:dyDescent="0.25">
      <c r="A278" s="3" t="s">
        <v>8</v>
      </c>
      <c r="B278" s="3">
        <v>1973</v>
      </c>
      <c r="C278" s="4">
        <v>4.9619713171115043</v>
      </c>
      <c r="D278" s="4">
        <v>3.6313593181212855</v>
      </c>
      <c r="E278" s="3">
        <f>LOOKUP(C278,{0,30,60,90},{1,2,3,4})</f>
        <v>1</v>
      </c>
    </row>
    <row r="279" spans="1:5" x14ac:dyDescent="0.25">
      <c r="A279" s="3" t="s">
        <v>8</v>
      </c>
      <c r="B279" s="3">
        <v>1974</v>
      </c>
      <c r="C279" s="4">
        <v>4.560844652802821</v>
      </c>
      <c r="D279" s="4">
        <v>-0.93243088873657953</v>
      </c>
      <c r="E279" s="3">
        <f>LOOKUP(C279,{0,30,60,90},{1,2,3,4})</f>
        <v>1</v>
      </c>
    </row>
    <row r="280" spans="1:5" x14ac:dyDescent="0.25">
      <c r="A280" s="3" t="s">
        <v>8</v>
      </c>
      <c r="B280" s="3">
        <v>1975</v>
      </c>
      <c r="C280" s="4">
        <v>4.3378801240929175</v>
      </c>
      <c r="D280" s="4">
        <v>-0.66014211793193889</v>
      </c>
      <c r="E280" s="3">
        <f>LOOKUP(C280,{0,30,60,90},{1,2,3,4})</f>
        <v>1</v>
      </c>
    </row>
    <row r="281" spans="1:5" x14ac:dyDescent="0.25">
      <c r="A281" s="3" t="s">
        <v>8</v>
      </c>
      <c r="B281" s="3">
        <v>1980</v>
      </c>
      <c r="C281" s="4">
        <v>34.972999999999999</v>
      </c>
      <c r="D281" s="4">
        <v>-0.44157435295318903</v>
      </c>
      <c r="E281" s="3">
        <f>LOOKUP(C281,{0,30,60,90},{1,2,3,4})</f>
        <v>2</v>
      </c>
    </row>
    <row r="282" spans="1:5" x14ac:dyDescent="0.25">
      <c r="A282" s="3" t="s">
        <v>8</v>
      </c>
      <c r="B282" s="3">
        <v>1981</v>
      </c>
      <c r="C282" s="4">
        <v>45.432999999999993</v>
      </c>
      <c r="D282" s="4">
        <v>-0.88690382023519643</v>
      </c>
      <c r="E282" s="3">
        <f>LOOKUP(C282,{0,30,60,90},{1,2,3,4})</f>
        <v>2</v>
      </c>
    </row>
    <row r="283" spans="1:5" x14ac:dyDescent="0.25">
      <c r="A283" s="3" t="s">
        <v>8</v>
      </c>
      <c r="B283" s="3">
        <v>1982</v>
      </c>
      <c r="C283" s="4">
        <v>58.547999999999995</v>
      </c>
      <c r="D283" s="4">
        <v>3.7139827441353468</v>
      </c>
      <c r="E283" s="3">
        <f>LOOKUP(C283,{0,30,60,90},{1,2,3,4})</f>
        <v>2</v>
      </c>
    </row>
    <row r="284" spans="1:5" x14ac:dyDescent="0.25">
      <c r="A284" s="3" t="s">
        <v>8</v>
      </c>
      <c r="B284" s="3">
        <v>1983</v>
      </c>
      <c r="C284" s="4">
        <v>70.274000000000001</v>
      </c>
      <c r="D284" s="4">
        <v>2.6518572425599851</v>
      </c>
      <c r="E284" s="3">
        <f>LOOKUP(C284,{0,30,60,90},{1,2,3,4})</f>
        <v>3</v>
      </c>
    </row>
    <row r="285" spans="1:5" x14ac:dyDescent="0.25">
      <c r="A285" s="3" t="s">
        <v>8</v>
      </c>
      <c r="B285" s="3">
        <v>1984</v>
      </c>
      <c r="C285" s="4">
        <v>72.978999999999999</v>
      </c>
      <c r="D285" s="4">
        <v>4.1655770989722507</v>
      </c>
      <c r="E285" s="3">
        <f>LOOKUP(C285,{0,30,60,90},{1,2,3,4})</f>
        <v>3</v>
      </c>
    </row>
    <row r="286" spans="1:5" x14ac:dyDescent="0.25">
      <c r="A286" s="3" t="s">
        <v>8</v>
      </c>
      <c r="B286" s="3">
        <v>1985</v>
      </c>
      <c r="C286" s="4">
        <v>70.83</v>
      </c>
      <c r="D286" s="4">
        <v>4.0244344648684871</v>
      </c>
      <c r="E286" s="3">
        <f>LOOKUP(C286,{0,30,60,90},{1,2,3,4})</f>
        <v>3</v>
      </c>
    </row>
    <row r="287" spans="1:5" x14ac:dyDescent="0.25">
      <c r="A287" s="3" t="s">
        <v>8</v>
      </c>
      <c r="B287" s="3">
        <v>1986</v>
      </c>
      <c r="C287" s="4">
        <v>67.730999999999995</v>
      </c>
      <c r="D287" s="4">
        <v>4.949240892588036</v>
      </c>
      <c r="E287" s="3">
        <f>LOOKUP(C287,{0,30,60,90},{1,2,3,4})</f>
        <v>3</v>
      </c>
    </row>
    <row r="288" spans="1:5" x14ac:dyDescent="0.25">
      <c r="A288" s="3" t="s">
        <v>8</v>
      </c>
      <c r="B288" s="3">
        <v>1987</v>
      </c>
      <c r="C288" s="4">
        <v>64.852000000000004</v>
      </c>
      <c r="D288" s="4">
        <v>0.28993683117541913</v>
      </c>
      <c r="E288" s="3">
        <f>LOOKUP(C288,{0,30,60,90},{1,2,3,4})</f>
        <v>3</v>
      </c>
    </row>
    <row r="289" spans="1:5" x14ac:dyDescent="0.25">
      <c r="A289" s="3" t="s">
        <v>8</v>
      </c>
      <c r="B289" s="3">
        <v>1988</v>
      </c>
      <c r="C289" s="4">
        <v>62.68</v>
      </c>
      <c r="D289" s="4">
        <v>-0.14266410958233555</v>
      </c>
      <c r="E289" s="3">
        <f>LOOKUP(C289,{0,30,60,90},{1,2,3,4})</f>
        <v>3</v>
      </c>
    </row>
    <row r="290" spans="1:5" x14ac:dyDescent="0.25">
      <c r="A290" s="3" t="s">
        <v>8</v>
      </c>
      <c r="B290" s="3">
        <v>1989</v>
      </c>
      <c r="C290" s="4">
        <v>61.198000000000008</v>
      </c>
      <c r="D290" s="4">
        <v>0.57290040268345166</v>
      </c>
      <c r="E290" s="3">
        <f>LOOKUP(C290,{0,30,60,90},{1,2,3,4})</f>
        <v>3</v>
      </c>
    </row>
    <row r="291" spans="1:5" x14ac:dyDescent="0.25">
      <c r="A291" s="3" t="s">
        <v>8</v>
      </c>
      <c r="B291" s="3">
        <v>1990</v>
      </c>
      <c r="C291" s="4">
        <v>62.523196391355242</v>
      </c>
      <c r="D291" s="4">
        <v>1.6074436349615473</v>
      </c>
      <c r="E291" s="3">
        <f>LOOKUP(C291,{0,30,60,90},{1,2,3,4})</f>
        <v>3</v>
      </c>
    </row>
    <row r="292" spans="1:5" x14ac:dyDescent="0.25">
      <c r="A292" s="3" t="s">
        <v>8</v>
      </c>
      <c r="B292" s="3">
        <v>1991</v>
      </c>
      <c r="C292" s="4">
        <v>63.440470376719965</v>
      </c>
      <c r="D292" s="4">
        <v>1.3004028432705983</v>
      </c>
      <c r="E292" s="3">
        <f>LOOKUP(C292,{0,30,60,90},{1,2,3,4})</f>
        <v>3</v>
      </c>
    </row>
    <row r="293" spans="1:5" x14ac:dyDescent="0.25">
      <c r="A293" s="3" t="s">
        <v>8</v>
      </c>
      <c r="B293" s="3">
        <v>1992</v>
      </c>
      <c r="C293" s="4">
        <v>67.95757752910616</v>
      </c>
      <c r="D293" s="4">
        <v>1.97544568041923</v>
      </c>
      <c r="E293" s="3">
        <f>LOOKUP(C293,{0,30,60,90},{1,2,3,4})</f>
        <v>3</v>
      </c>
    </row>
    <row r="294" spans="1:5" x14ac:dyDescent="0.25">
      <c r="A294" s="3" t="s">
        <v>8</v>
      </c>
      <c r="B294" s="3">
        <v>1993</v>
      </c>
      <c r="C294" s="4">
        <v>79.819348131023048</v>
      </c>
      <c r="D294" s="4">
        <v>-8.9613444143366028E-2</v>
      </c>
      <c r="E294" s="3">
        <f>LOOKUP(C294,{0,30,60,90},{1,2,3,4})</f>
        <v>3</v>
      </c>
    </row>
    <row r="295" spans="1:5" x14ac:dyDescent="0.25">
      <c r="A295" s="3" t="s">
        <v>8</v>
      </c>
      <c r="B295" s="3">
        <v>1994</v>
      </c>
      <c r="C295" s="4">
        <v>76.800638725823873</v>
      </c>
      <c r="D295" s="4">
        <v>5.5254103468161064</v>
      </c>
      <c r="E295" s="3">
        <f>LOOKUP(C295,{0,30,60,90},{1,2,3,4})</f>
        <v>3</v>
      </c>
    </row>
    <row r="296" spans="1:5" x14ac:dyDescent="0.25">
      <c r="A296" s="3" t="s">
        <v>8</v>
      </c>
      <c r="B296" s="3">
        <v>1995</v>
      </c>
      <c r="C296" s="4">
        <v>75.524256037036309</v>
      </c>
      <c r="D296" s="4">
        <v>3.0652233312733257</v>
      </c>
      <c r="E296" s="3">
        <f>LOOKUP(C296,{0,30,60,90},{1,2,3,4})</f>
        <v>3</v>
      </c>
    </row>
    <row r="297" spans="1:5" x14ac:dyDescent="0.25">
      <c r="A297" s="3" t="s">
        <v>8</v>
      </c>
      <c r="B297" s="3">
        <v>1996</v>
      </c>
      <c r="C297" s="4">
        <v>73.736079813743004</v>
      </c>
      <c r="D297" s="4">
        <v>2.8345663723742476</v>
      </c>
      <c r="E297" s="3">
        <f>LOOKUP(C297,{0,30,60,90},{1,2,3,4})</f>
        <v>3</v>
      </c>
    </row>
    <row r="298" spans="1:5" x14ac:dyDescent="0.25">
      <c r="A298" s="3" t="s">
        <v>8</v>
      </c>
      <c r="B298" s="3">
        <v>1997</v>
      </c>
      <c r="C298" s="4">
        <v>69.054049251981098</v>
      </c>
      <c r="D298" s="4">
        <v>3.1985078474696227</v>
      </c>
      <c r="E298" s="3">
        <f>LOOKUP(C298,{0,30,60,90},{1,2,3,4})</f>
        <v>3</v>
      </c>
    </row>
    <row r="299" spans="1:5" x14ac:dyDescent="0.25">
      <c r="A299" s="3" t="s">
        <v>8</v>
      </c>
      <c r="B299" s="3">
        <v>1998</v>
      </c>
      <c r="C299" s="4">
        <v>63.99855622969698</v>
      </c>
      <c r="D299" s="4">
        <v>2.1603908504249425</v>
      </c>
      <c r="E299" s="3">
        <f>LOOKUP(C299,{0,30,60,90},{1,2,3,4})</f>
        <v>3</v>
      </c>
    </row>
    <row r="300" spans="1:5" x14ac:dyDescent="0.25">
      <c r="A300" s="3" t="s">
        <v>8</v>
      </c>
      <c r="B300" s="3">
        <v>1999</v>
      </c>
      <c r="C300" s="4">
        <v>60.866770501124876</v>
      </c>
      <c r="D300" s="4">
        <v>2.5604415352309839</v>
      </c>
      <c r="E300" s="3">
        <f>LOOKUP(C300,{0,30,60,90},{1,2,3,4})</f>
        <v>3</v>
      </c>
    </row>
    <row r="301" spans="1:5" x14ac:dyDescent="0.25">
      <c r="A301" s="3" t="s">
        <v>8</v>
      </c>
      <c r="B301" s="3">
        <v>2000</v>
      </c>
      <c r="C301" s="4">
        <v>54.963059136294788</v>
      </c>
      <c r="D301" s="4">
        <v>3.5287152161042057</v>
      </c>
      <c r="E301" s="3">
        <f>LOOKUP(C301,{0,30,60,90},{1,2,3,4})</f>
        <v>2</v>
      </c>
    </row>
    <row r="302" spans="1:5" x14ac:dyDescent="0.25">
      <c r="A302" s="3" t="s">
        <v>8</v>
      </c>
      <c r="B302" s="3">
        <v>2001</v>
      </c>
      <c r="C302" s="4">
        <v>52.021173845658538</v>
      </c>
      <c r="D302" s="4">
        <v>0.70488823491225983</v>
      </c>
      <c r="E302" s="3">
        <f>LOOKUP(C302,{0,30,60,90},{1,2,3,4})</f>
        <v>2</v>
      </c>
    </row>
    <row r="303" spans="1:5" x14ac:dyDescent="0.25">
      <c r="A303" s="3" t="s">
        <v>8</v>
      </c>
      <c r="B303" s="3">
        <v>2002</v>
      </c>
      <c r="C303" s="4">
        <v>51.619388959307663</v>
      </c>
      <c r="D303" s="4">
        <v>0.46581765579374323</v>
      </c>
      <c r="E303" s="3">
        <f>LOOKUP(C303,{0,30,60,90},{1,2,3,4})</f>
        <v>2</v>
      </c>
    </row>
    <row r="304" spans="1:5" x14ac:dyDescent="0.25">
      <c r="A304" s="3" t="s">
        <v>8</v>
      </c>
      <c r="B304" s="3">
        <v>2003</v>
      </c>
      <c r="C304" s="4">
        <v>49.611263020368533</v>
      </c>
      <c r="D304" s="4">
        <v>0.38375898957725418</v>
      </c>
      <c r="E304" s="3">
        <f>LOOKUP(C304,{0,30,60,90},{1,2,3,4})</f>
        <v>2</v>
      </c>
    </row>
    <row r="305" spans="1:5" x14ac:dyDescent="0.25">
      <c r="A305" s="3" t="s">
        <v>8</v>
      </c>
      <c r="B305" s="3">
        <v>2004</v>
      </c>
      <c r="C305" s="4">
        <v>46.958763589736591</v>
      </c>
      <c r="D305" s="4">
        <v>2.2964908128953354</v>
      </c>
      <c r="E305" s="3">
        <f>LOOKUP(C305,{0,30,60,90},{1,2,3,4})</f>
        <v>2</v>
      </c>
    </row>
    <row r="306" spans="1:5" x14ac:dyDescent="0.25">
      <c r="A306" s="3" t="s">
        <v>8</v>
      </c>
      <c r="B306" s="3">
        <v>2005</v>
      </c>
      <c r="C306" s="4">
        <v>39.291769669829023</v>
      </c>
      <c r="D306" s="4">
        <v>2.4451801936833828</v>
      </c>
      <c r="E306" s="3">
        <f>LOOKUP(C306,{0,30,60,90},{1,2,3,4})</f>
        <v>2</v>
      </c>
    </row>
    <row r="307" spans="1:5" x14ac:dyDescent="0.25">
      <c r="A307" s="3" t="s">
        <v>8</v>
      </c>
      <c r="B307" s="3">
        <v>2006</v>
      </c>
      <c r="C307" s="4">
        <v>32.803092169492153</v>
      </c>
      <c r="D307" s="4">
        <v>3.3439560974157567</v>
      </c>
      <c r="E307" s="3">
        <f>LOOKUP(C307,{0,30,60,90},{1,2,3,4})</f>
        <v>2</v>
      </c>
    </row>
    <row r="308" spans="1:5" x14ac:dyDescent="0.25">
      <c r="A308" s="3" t="s">
        <v>8</v>
      </c>
      <c r="B308" s="3">
        <v>2007</v>
      </c>
      <c r="C308" s="4">
        <v>27.885821943373088</v>
      </c>
      <c r="D308" s="4">
        <v>1.6465430324917207</v>
      </c>
      <c r="E308" s="3">
        <f>LOOKUP(C308,{0,30,60,90},{1,2,3,4})</f>
        <v>1</v>
      </c>
    </row>
    <row r="309" spans="1:5" x14ac:dyDescent="0.25">
      <c r="A309" s="3" t="s">
        <v>8</v>
      </c>
      <c r="B309" s="3">
        <v>2008</v>
      </c>
      <c r="C309" s="4">
        <v>32.433113308160145</v>
      </c>
      <c r="D309" s="4">
        <v>-1.20182205264322</v>
      </c>
      <c r="E309" s="3">
        <f>LOOKUP(C309,{0,30,60,90},{1,2,3,4})</f>
        <v>2</v>
      </c>
    </row>
    <row r="310" spans="1:5" x14ac:dyDescent="0.25">
      <c r="A310" s="3" t="s">
        <v>8</v>
      </c>
      <c r="B310" s="3">
        <v>2009</v>
      </c>
      <c r="C310" s="4">
        <v>37.721500842163103</v>
      </c>
      <c r="D310" s="4">
        <v>-2.4330229554624494</v>
      </c>
      <c r="E310" s="3">
        <f>LOOKUP(C310,{0,30,60,90},{1,2,3,4})</f>
        <v>2</v>
      </c>
    </row>
    <row r="311" spans="1:5" x14ac:dyDescent="0.25">
      <c r="A311" s="3" t="s">
        <v>9</v>
      </c>
      <c r="B311" s="3">
        <v>1946</v>
      </c>
      <c r="C311" s="4">
        <v>70.621891110557584</v>
      </c>
      <c r="D311" s="4">
        <v>8.1321239686252156</v>
      </c>
      <c r="E311" s="3">
        <f>LOOKUP(C311,{0,30,60,90},{1,2,3,4})</f>
        <v>3</v>
      </c>
    </row>
    <row r="312" spans="1:5" x14ac:dyDescent="0.25">
      <c r="A312" s="3" t="s">
        <v>9</v>
      </c>
      <c r="B312" s="3">
        <v>1947</v>
      </c>
      <c r="C312" s="4">
        <v>52.548021508629013</v>
      </c>
      <c r="D312" s="4">
        <v>2.3245278926939061</v>
      </c>
      <c r="E312" s="3">
        <f>LOOKUP(C312,{0,30,60,90},{1,2,3,4})</f>
        <v>2</v>
      </c>
    </row>
    <row r="313" spans="1:5" x14ac:dyDescent="0.25">
      <c r="A313" s="3" t="s">
        <v>9</v>
      </c>
      <c r="B313" s="3">
        <v>1948</v>
      </c>
      <c r="C313" s="4">
        <v>39.01014471413955</v>
      </c>
      <c r="D313" s="4">
        <v>7.9287138045541772</v>
      </c>
      <c r="E313" s="3">
        <f>LOOKUP(C313,{0,30,60,90},{1,2,3,4})</f>
        <v>2</v>
      </c>
    </row>
    <row r="314" spans="1:5" x14ac:dyDescent="0.25">
      <c r="A314" s="3" t="s">
        <v>9</v>
      </c>
      <c r="B314" s="3">
        <v>1949</v>
      </c>
      <c r="C314" s="4">
        <v>26.642835666321449</v>
      </c>
      <c r="D314" s="4">
        <v>6.0668387105109245</v>
      </c>
      <c r="E314" s="3">
        <f>LOOKUP(C314,{0,30,60,90},{1,2,3,4})</f>
        <v>1</v>
      </c>
    </row>
    <row r="315" spans="1:5" x14ac:dyDescent="0.25">
      <c r="A315" s="3" t="s">
        <v>9</v>
      </c>
      <c r="B315" s="3">
        <v>1950</v>
      </c>
      <c r="C315" s="4">
        <v>25.475267214826552</v>
      </c>
      <c r="D315" s="4">
        <v>3.8445820972695666</v>
      </c>
      <c r="E315" s="3">
        <f>LOOKUP(C315,{0,30,60,90},{1,2,3,4})</f>
        <v>1</v>
      </c>
    </row>
    <row r="316" spans="1:5" x14ac:dyDescent="0.25">
      <c r="A316" s="3" t="s">
        <v>9</v>
      </c>
      <c r="B316" s="3">
        <v>1951</v>
      </c>
      <c r="C316" s="4">
        <v>19.167778218018956</v>
      </c>
      <c r="D316" s="4">
        <v>8.5039000645123366</v>
      </c>
      <c r="E316" s="3">
        <f>LOOKUP(C316,{0,30,60,90},{1,2,3,4})</f>
        <v>1</v>
      </c>
    </row>
    <row r="317" spans="1:5" x14ac:dyDescent="0.25">
      <c r="A317" s="3" t="s">
        <v>9</v>
      </c>
      <c r="B317" s="3">
        <v>1952</v>
      </c>
      <c r="C317" s="4">
        <v>13.123340981529536</v>
      </c>
      <c r="D317" s="4">
        <v>3.35117020701583</v>
      </c>
      <c r="E317" s="3">
        <f>LOOKUP(C317,{0,30,60,90},{1,2,3,4})</f>
        <v>1</v>
      </c>
    </row>
    <row r="318" spans="1:5" x14ac:dyDescent="0.25">
      <c r="A318" s="3" t="s">
        <v>9</v>
      </c>
      <c r="B318" s="3">
        <v>1953</v>
      </c>
      <c r="C318" s="4">
        <v>18.310299646882633</v>
      </c>
      <c r="D318" s="4">
        <v>0.7008001673552533</v>
      </c>
      <c r="E318" s="3">
        <f>LOOKUP(C318,{0,30,60,90},{1,2,3,4})</f>
        <v>1</v>
      </c>
    </row>
    <row r="319" spans="1:5" x14ac:dyDescent="0.25">
      <c r="A319" s="3" t="s">
        <v>9</v>
      </c>
      <c r="B319" s="3">
        <v>1954</v>
      </c>
      <c r="C319" s="4">
        <v>18.946201147359652</v>
      </c>
      <c r="D319" s="4">
        <v>8.7561672292910906</v>
      </c>
      <c r="E319" s="3">
        <f>LOOKUP(C319,{0,30,60,90},{1,2,3,4})</f>
        <v>1</v>
      </c>
    </row>
    <row r="320" spans="1:5" x14ac:dyDescent="0.25">
      <c r="A320" s="3" t="s">
        <v>9</v>
      </c>
      <c r="B320" s="3">
        <v>1955</v>
      </c>
      <c r="C320" s="4">
        <v>17.04048954945544</v>
      </c>
      <c r="D320" s="4">
        <v>5.0952676567499244</v>
      </c>
      <c r="E320" s="3">
        <f>LOOKUP(C320,{0,30,60,90},{1,2,3,4})</f>
        <v>1</v>
      </c>
    </row>
    <row r="321" spans="1:5" x14ac:dyDescent="0.25">
      <c r="A321" s="3" t="s">
        <v>9</v>
      </c>
      <c r="B321" s="3">
        <v>1956</v>
      </c>
      <c r="C321" s="4">
        <v>16.591476211723098</v>
      </c>
      <c r="D321" s="4">
        <v>3.0216284987277353</v>
      </c>
      <c r="E321" s="3">
        <f>LOOKUP(C321,{0,30,60,90},{1,2,3,4})</f>
        <v>1</v>
      </c>
    </row>
    <row r="322" spans="1:5" x14ac:dyDescent="0.25">
      <c r="A322" s="3" t="s">
        <v>9</v>
      </c>
      <c r="B322" s="3">
        <v>1957</v>
      </c>
      <c r="C322" s="4">
        <v>16.889207796218219</v>
      </c>
      <c r="D322" s="4">
        <v>4.7016274864376095</v>
      </c>
      <c r="E322" s="3">
        <f>LOOKUP(C322,{0,30,60,90},{1,2,3,4})</f>
        <v>1</v>
      </c>
    </row>
    <row r="323" spans="1:5" x14ac:dyDescent="0.25">
      <c r="A323" s="3" t="s">
        <v>9</v>
      </c>
      <c r="B323" s="3">
        <v>1958</v>
      </c>
      <c r="C323" s="4">
        <v>16.064362053361702</v>
      </c>
      <c r="D323" s="4">
        <v>0.53919710181558056</v>
      </c>
      <c r="E323" s="3">
        <f>LOOKUP(C323,{0,30,60,90},{1,2,3,4})</f>
        <v>1</v>
      </c>
    </row>
    <row r="324" spans="1:5" x14ac:dyDescent="0.25">
      <c r="A324" s="3" t="s">
        <v>9</v>
      </c>
      <c r="B324" s="3">
        <v>1959</v>
      </c>
      <c r="C324" s="4">
        <v>15.050465607617294</v>
      </c>
      <c r="D324" s="4">
        <v>5.9412578036619701</v>
      </c>
      <c r="E324" s="3">
        <f>LOOKUP(C324,{0,30,60,90},{1,2,3,4})</f>
        <v>1</v>
      </c>
    </row>
    <row r="325" spans="1:5" x14ac:dyDescent="0.25">
      <c r="A325" s="3" t="s">
        <v>9</v>
      </c>
      <c r="B325" s="3">
        <v>1960</v>
      </c>
      <c r="C325" s="4">
        <v>12.794049102514101</v>
      </c>
      <c r="D325" s="4">
        <v>9.1477160371761901</v>
      </c>
      <c r="E325" s="3">
        <f>LOOKUP(C325,{0,30,60,90},{1,2,3,4})</f>
        <v>1</v>
      </c>
    </row>
    <row r="326" spans="1:5" x14ac:dyDescent="0.25">
      <c r="A326" s="3" t="s">
        <v>9</v>
      </c>
      <c r="B326" s="3">
        <v>1961</v>
      </c>
      <c r="C326" s="4">
        <v>10.128568841673205</v>
      </c>
      <c r="D326" s="4">
        <v>7.6201173998115879</v>
      </c>
      <c r="E326" s="3">
        <f>LOOKUP(C326,{0,30,60,90},{1,2,3,4})</f>
        <v>1</v>
      </c>
    </row>
    <row r="327" spans="1:5" x14ac:dyDescent="0.25">
      <c r="A327" s="3" t="s">
        <v>9</v>
      </c>
      <c r="B327" s="3">
        <v>1962</v>
      </c>
      <c r="C327" s="4">
        <v>11.516488489167939</v>
      </c>
      <c r="D327" s="4">
        <v>3.1177401434295149</v>
      </c>
      <c r="E327" s="3">
        <f>LOOKUP(C327,{0,30,60,90},{1,2,3,4})</f>
        <v>1</v>
      </c>
    </row>
    <row r="328" spans="1:5" x14ac:dyDescent="0.25">
      <c r="A328" s="3" t="s">
        <v>9</v>
      </c>
      <c r="B328" s="3">
        <v>1963</v>
      </c>
      <c r="C328" s="4">
        <v>13.441137089298589</v>
      </c>
      <c r="D328" s="4">
        <v>3.294478727919814</v>
      </c>
      <c r="E328" s="3">
        <f>LOOKUP(C328,{0,30,60,90},{1,2,3,4})</f>
        <v>1</v>
      </c>
    </row>
    <row r="329" spans="1:5" x14ac:dyDescent="0.25">
      <c r="A329" s="3" t="s">
        <v>9</v>
      </c>
      <c r="B329" s="3">
        <v>1964</v>
      </c>
      <c r="C329" s="4">
        <v>13.630382503743364</v>
      </c>
      <c r="D329" s="4">
        <v>5.0543684410165657</v>
      </c>
      <c r="E329" s="3">
        <f>LOOKUP(C329,{0,30,60,90},{1,2,3,4})</f>
        <v>1</v>
      </c>
    </row>
    <row r="330" spans="1:5" x14ac:dyDescent="0.25">
      <c r="A330" s="3" t="s">
        <v>9</v>
      </c>
      <c r="B330" s="3">
        <v>1965</v>
      </c>
      <c r="C330" s="4">
        <v>14.229085803947477</v>
      </c>
      <c r="D330" s="4">
        <v>5.3166842184444008</v>
      </c>
      <c r="E330" s="3">
        <f>LOOKUP(C330,{0,30,60,90},{1,2,3,4})</f>
        <v>1</v>
      </c>
    </row>
    <row r="331" spans="1:5" x14ac:dyDescent="0.25">
      <c r="A331" s="3" t="s">
        <v>9</v>
      </c>
      <c r="B331" s="3">
        <v>1966</v>
      </c>
      <c r="C331" s="4">
        <v>15.183711316308001</v>
      </c>
      <c r="D331" s="4">
        <v>2.4027198445803144</v>
      </c>
      <c r="E331" s="3">
        <f>LOOKUP(C331,{0,30,60,90},{1,2,3,4})</f>
        <v>1</v>
      </c>
    </row>
    <row r="332" spans="1:5" x14ac:dyDescent="0.25">
      <c r="A332" s="3" t="s">
        <v>9</v>
      </c>
      <c r="B332" s="3">
        <v>1967</v>
      </c>
      <c r="C332" s="4">
        <v>15.829522720777366</v>
      </c>
      <c r="D332" s="4">
        <v>2.1119883938286454</v>
      </c>
      <c r="E332" s="3">
        <f>LOOKUP(C332,{0,30,60,90},{1,2,3,4})</f>
        <v>1</v>
      </c>
    </row>
    <row r="333" spans="1:5" x14ac:dyDescent="0.25">
      <c r="A333" s="3" t="s">
        <v>9</v>
      </c>
      <c r="B333" s="3">
        <v>1968</v>
      </c>
      <c r="C333" s="4">
        <v>15.687814070351759</v>
      </c>
      <c r="D333" s="4">
        <v>2.3005464480874371</v>
      </c>
      <c r="E333" s="3">
        <f>LOOKUP(C333,{0,30,60,90},{1,2,3,4})</f>
        <v>1</v>
      </c>
    </row>
    <row r="334" spans="1:5" x14ac:dyDescent="0.25">
      <c r="A334" s="3" t="s">
        <v>9</v>
      </c>
      <c r="B334" s="3">
        <v>1969</v>
      </c>
      <c r="C334" s="4">
        <v>12.084971603320227</v>
      </c>
      <c r="D334" s="4">
        <v>9.6308957854815525</v>
      </c>
      <c r="E334" s="3">
        <f>LOOKUP(C334,{0,30,60,90},{1,2,3,4})</f>
        <v>1</v>
      </c>
    </row>
    <row r="335" spans="1:5" x14ac:dyDescent="0.25">
      <c r="A335" s="3" t="s">
        <v>9</v>
      </c>
      <c r="B335" s="3">
        <v>1970</v>
      </c>
      <c r="C335" s="4">
        <v>10.224451044354643</v>
      </c>
      <c r="D335" s="4">
        <v>7.4693042291950951</v>
      </c>
      <c r="E335" s="3">
        <f>LOOKUP(C335,{0,30,60,90},{1,2,3,4})</f>
        <v>1</v>
      </c>
    </row>
    <row r="336" spans="1:5" x14ac:dyDescent="0.25">
      <c r="A336" s="3" t="s">
        <v>9</v>
      </c>
      <c r="B336" s="3">
        <v>1971</v>
      </c>
      <c r="C336" s="4">
        <v>8.8901257931648665</v>
      </c>
      <c r="D336" s="4">
        <v>2.0900394432606495</v>
      </c>
      <c r="E336" s="3">
        <f>LOOKUP(C336,{0,30,60,90},{1,2,3,4})</f>
        <v>1</v>
      </c>
    </row>
    <row r="337" spans="1:5" x14ac:dyDescent="0.25">
      <c r="A337" s="3" t="s">
        <v>9</v>
      </c>
      <c r="B337" s="3">
        <v>1972</v>
      </c>
      <c r="C337" s="4">
        <v>7.3411674787427152</v>
      </c>
      <c r="D337" s="4">
        <v>7.6316724398259206</v>
      </c>
      <c r="E337" s="3">
        <f>LOOKUP(C337,{0,30,60,90},{1,2,3,4})</f>
        <v>1</v>
      </c>
    </row>
    <row r="338" spans="1:5" x14ac:dyDescent="0.25">
      <c r="A338" s="3" t="s">
        <v>9</v>
      </c>
      <c r="B338" s="3">
        <v>1973</v>
      </c>
      <c r="C338" s="4">
        <v>4.9436511544068091</v>
      </c>
      <c r="D338" s="4">
        <v>6.7068264807212286</v>
      </c>
      <c r="E338" s="3">
        <f>LOOKUP(C338,{0,30,60,90},{1,2,3,4})</f>
        <v>1</v>
      </c>
    </row>
    <row r="339" spans="1:5" x14ac:dyDescent="0.25">
      <c r="A339" s="3" t="s">
        <v>9</v>
      </c>
      <c r="B339" s="3">
        <v>1974</v>
      </c>
      <c r="C339" s="4">
        <v>3.279109589041096</v>
      </c>
      <c r="D339" s="4">
        <v>3.0295414121104258</v>
      </c>
      <c r="E339" s="3">
        <f>LOOKUP(C339,{0,30,60,90},{1,2,3,4})</f>
        <v>1</v>
      </c>
    </row>
    <row r="340" spans="1:5" x14ac:dyDescent="0.25">
      <c r="A340" s="3" t="s">
        <v>9</v>
      </c>
      <c r="B340" s="3">
        <v>1975</v>
      </c>
      <c r="C340" s="4">
        <v>3.682552732253582</v>
      </c>
      <c r="D340" s="4">
        <v>1.152164530596167</v>
      </c>
      <c r="E340" s="3">
        <f>LOOKUP(C340,{0,30,60,90},{1,2,3,4})</f>
        <v>1</v>
      </c>
    </row>
    <row r="341" spans="1:5" x14ac:dyDescent="0.25">
      <c r="A341" s="3" t="s">
        <v>9</v>
      </c>
      <c r="B341" s="3">
        <v>1976</v>
      </c>
      <c r="C341" s="4">
        <v>4.2608714149675286</v>
      </c>
      <c r="D341" s="4">
        <v>-0.42482144513495967</v>
      </c>
      <c r="E341" s="3">
        <f>LOOKUP(C341,{0,30,60,90},{1,2,3,4})</f>
        <v>1</v>
      </c>
    </row>
    <row r="342" spans="1:5" x14ac:dyDescent="0.25">
      <c r="A342" s="3" t="s">
        <v>9</v>
      </c>
      <c r="B342" s="3">
        <v>1977</v>
      </c>
      <c r="C342" s="4">
        <v>5.6852494265666849</v>
      </c>
      <c r="D342" s="4">
        <v>0.24591996422982376</v>
      </c>
      <c r="E342" s="3">
        <f>LOOKUP(C342,{0,30,60,90},{1,2,3,4})</f>
        <v>1</v>
      </c>
    </row>
    <row r="343" spans="1:5" x14ac:dyDescent="0.25">
      <c r="A343" s="3" t="s">
        <v>9</v>
      </c>
      <c r="B343" s="3">
        <v>1978</v>
      </c>
      <c r="C343" s="4">
        <v>8.3527014737977261</v>
      </c>
      <c r="D343" s="4">
        <v>2.0926256318763103</v>
      </c>
      <c r="E343" s="3">
        <f>LOOKUP(C343,{0,30,60,90},{1,2,3,4})</f>
        <v>1</v>
      </c>
    </row>
    <row r="344" spans="1:5" x14ac:dyDescent="0.25">
      <c r="A344" s="3" t="s">
        <v>9</v>
      </c>
      <c r="B344" s="3">
        <v>1979</v>
      </c>
      <c r="C344" s="4">
        <v>8.9759448191935558</v>
      </c>
      <c r="D344" s="4">
        <v>6.9574398368951851</v>
      </c>
      <c r="E344" s="3">
        <f>LOOKUP(C344,{0,30,60,90},{1,2,3,4})</f>
        <v>1</v>
      </c>
    </row>
    <row r="345" spans="1:5" x14ac:dyDescent="0.25">
      <c r="A345" s="3" t="s">
        <v>9</v>
      </c>
      <c r="B345" s="3">
        <v>1980</v>
      </c>
      <c r="C345" s="4">
        <v>9.2114976321785882</v>
      </c>
      <c r="D345" s="4">
        <v>5.3339233439989142</v>
      </c>
      <c r="E345" s="3">
        <f>LOOKUP(C345,{0,30,60,90},{1,2,3,4})</f>
        <v>1</v>
      </c>
    </row>
    <row r="346" spans="1:5" x14ac:dyDescent="0.25">
      <c r="A346" s="3" t="s">
        <v>9</v>
      </c>
      <c r="B346" s="3">
        <v>1981</v>
      </c>
      <c r="C346" s="4">
        <v>10.008594951596852</v>
      </c>
      <c r="D346" s="4">
        <v>1.2693882615709251</v>
      </c>
      <c r="E346" s="3">
        <f>LOOKUP(C346,{0,30,60,90},{1,2,3,4})</f>
        <v>1</v>
      </c>
    </row>
    <row r="347" spans="1:5" x14ac:dyDescent="0.25">
      <c r="A347" s="3" t="s">
        <v>9</v>
      </c>
      <c r="B347" s="3">
        <v>1982</v>
      </c>
      <c r="C347" s="4">
        <v>12.206965049013832</v>
      </c>
      <c r="D347" s="4">
        <v>3.0240280347493709</v>
      </c>
      <c r="E347" s="3">
        <f>LOOKUP(C347,{0,30,60,90},{1,2,3,4})</f>
        <v>1</v>
      </c>
    </row>
    <row r="348" spans="1:5" x14ac:dyDescent="0.25">
      <c r="A348" s="3" t="s">
        <v>9</v>
      </c>
      <c r="B348" s="3">
        <v>1983</v>
      </c>
      <c r="C348" s="4">
        <v>13.786276591581771</v>
      </c>
      <c r="D348" s="4">
        <v>2.9471580975487965</v>
      </c>
      <c r="E348" s="3">
        <f>LOOKUP(C348,{0,30,60,90},{1,2,3,4})</f>
        <v>1</v>
      </c>
    </row>
    <row r="349" spans="1:5" x14ac:dyDescent="0.25">
      <c r="A349" s="3" t="s">
        <v>9</v>
      </c>
      <c r="B349" s="3">
        <v>1984</v>
      </c>
      <c r="C349" s="4">
        <v>14.303823900448766</v>
      </c>
      <c r="D349" s="4">
        <v>3.0441664067283547</v>
      </c>
      <c r="E349" s="3">
        <f>LOOKUP(C349,{0,30,60,90},{1,2,3,4})</f>
        <v>1</v>
      </c>
    </row>
    <row r="350" spans="1:5" x14ac:dyDescent="0.25">
      <c r="A350" s="3" t="s">
        <v>9</v>
      </c>
      <c r="B350" s="3">
        <v>1985</v>
      </c>
      <c r="C350" s="4">
        <v>13.945603322943255</v>
      </c>
      <c r="D350" s="4">
        <v>3.2804897190394033</v>
      </c>
      <c r="E350" s="3">
        <f>LOOKUP(C350,{0,30,60,90},{1,2,3,4})</f>
        <v>1</v>
      </c>
    </row>
    <row r="351" spans="1:5" x14ac:dyDescent="0.25">
      <c r="A351" s="3" t="s">
        <v>9</v>
      </c>
      <c r="B351" s="3">
        <v>1986</v>
      </c>
      <c r="C351" s="4">
        <v>14.454050910985361</v>
      </c>
      <c r="D351" s="4">
        <v>2.6259227095093429</v>
      </c>
      <c r="E351" s="3">
        <f>LOOKUP(C351,{0,30,60,90},{1,2,3,4})</f>
        <v>1</v>
      </c>
    </row>
    <row r="352" spans="1:5" x14ac:dyDescent="0.25">
      <c r="A352" s="3" t="s">
        <v>9</v>
      </c>
      <c r="B352" s="3">
        <v>1987</v>
      </c>
      <c r="C352" s="4">
        <v>14.980280251953671</v>
      </c>
      <c r="D352" s="4">
        <v>3.5583198468357002</v>
      </c>
      <c r="E352" s="3">
        <f>LOOKUP(C352,{0,30,60,90},{1,2,3,4})</f>
        <v>1</v>
      </c>
    </row>
    <row r="353" spans="1:5" x14ac:dyDescent="0.25">
      <c r="A353" s="3" t="s">
        <v>9</v>
      </c>
      <c r="B353" s="3">
        <v>1988</v>
      </c>
      <c r="C353" s="4">
        <v>13.09884931523013</v>
      </c>
      <c r="D353" s="4">
        <v>5.1009672839443132</v>
      </c>
      <c r="E353" s="3">
        <f>LOOKUP(C353,{0,30,60,90},{1,2,3,4})</f>
        <v>1</v>
      </c>
    </row>
    <row r="354" spans="1:5" x14ac:dyDescent="0.25">
      <c r="A354" s="3" t="s">
        <v>9</v>
      </c>
      <c r="B354" s="3">
        <v>1989</v>
      </c>
      <c r="C354" s="4">
        <v>10.708918619438798</v>
      </c>
      <c r="D354" s="4">
        <v>5.4151238617258013</v>
      </c>
      <c r="E354" s="3">
        <f>LOOKUP(C354,{0,30,60,90},{1,2,3,4})</f>
        <v>1</v>
      </c>
    </row>
    <row r="355" spans="1:5" x14ac:dyDescent="0.25">
      <c r="A355" s="3" t="s">
        <v>9</v>
      </c>
      <c r="B355" s="3">
        <v>1990</v>
      </c>
      <c r="C355" s="4">
        <v>10.31902581311857</v>
      </c>
      <c r="D355" s="4">
        <v>8.2051092938995041E-2</v>
      </c>
      <c r="E355" s="3">
        <f>LOOKUP(C355,{0,30,60,90},{1,2,3,4})</f>
        <v>1</v>
      </c>
    </row>
    <row r="356" spans="1:5" x14ac:dyDescent="0.25">
      <c r="A356" s="3" t="s">
        <v>9</v>
      </c>
      <c r="B356" s="3">
        <v>1991</v>
      </c>
      <c r="C356" s="4">
        <v>16.900872172578325</v>
      </c>
      <c r="D356" s="4">
        <v>-6.2436669798632938</v>
      </c>
      <c r="E356" s="3">
        <f>LOOKUP(C356,{0,30,60,90},{1,2,3,4})</f>
        <v>1</v>
      </c>
    </row>
    <row r="357" spans="1:5" x14ac:dyDescent="0.25">
      <c r="A357" s="3" t="s">
        <v>9</v>
      </c>
      <c r="B357" s="3">
        <v>1992</v>
      </c>
      <c r="C357" s="4">
        <v>33.95891104677316</v>
      </c>
      <c r="D357" s="4">
        <v>-3.7355079583415218</v>
      </c>
      <c r="E357" s="3">
        <f>LOOKUP(C357,{0,30,60,90},{1,2,3,4})</f>
        <v>2</v>
      </c>
    </row>
    <row r="358" spans="1:5" x14ac:dyDescent="0.25">
      <c r="A358" s="3" t="s">
        <v>9</v>
      </c>
      <c r="B358" s="3">
        <v>1993</v>
      </c>
      <c r="C358" s="4">
        <v>51.791588145780501</v>
      </c>
      <c r="D358" s="4">
        <v>-0.92061483190103433</v>
      </c>
      <c r="E358" s="3">
        <f>LOOKUP(C358,{0,30,60,90},{1,2,3,4})</f>
        <v>2</v>
      </c>
    </row>
    <row r="359" spans="1:5" x14ac:dyDescent="0.25">
      <c r="A359" s="3" t="s">
        <v>9</v>
      </c>
      <c r="B359" s="3">
        <v>1994</v>
      </c>
      <c r="C359" s="4">
        <v>58.848587483712585</v>
      </c>
      <c r="D359" s="4">
        <v>3.5734888128888809</v>
      </c>
      <c r="E359" s="3">
        <f>LOOKUP(C359,{0,30,60,90},{1,2,3,4})</f>
        <v>2</v>
      </c>
    </row>
    <row r="360" spans="1:5" x14ac:dyDescent="0.25">
      <c r="A360" s="3" t="s">
        <v>9</v>
      </c>
      <c r="B360" s="3">
        <v>1995</v>
      </c>
      <c r="C360" s="4">
        <v>62.683488472039265</v>
      </c>
      <c r="D360" s="4">
        <v>3.9236162912128947</v>
      </c>
      <c r="E360" s="3">
        <f>LOOKUP(C360,{0,30,60,90},{1,2,3,4})</f>
        <v>3</v>
      </c>
    </row>
    <row r="361" spans="1:5" x14ac:dyDescent="0.25">
      <c r="A361" s="3" t="s">
        <v>9</v>
      </c>
      <c r="B361" s="3">
        <v>1996</v>
      </c>
      <c r="C361" s="4">
        <v>66.614641136679239</v>
      </c>
      <c r="D361" s="4">
        <v>3.6998755861805011</v>
      </c>
      <c r="E361" s="3">
        <f>LOOKUP(C361,{0,30,60,90},{1,2,3,4})</f>
        <v>3</v>
      </c>
    </row>
    <row r="362" spans="1:5" x14ac:dyDescent="0.25">
      <c r="A362" s="3" t="s">
        <v>9</v>
      </c>
      <c r="B362" s="3">
        <v>1997</v>
      </c>
      <c r="C362" s="4">
        <v>64.856455476187406</v>
      </c>
      <c r="D362" s="4">
        <v>6.1999335523644339</v>
      </c>
      <c r="E362" s="3">
        <f>LOOKUP(C362,{0,30,60,90},{1,2,3,4})</f>
        <v>3</v>
      </c>
    </row>
    <row r="363" spans="1:5" x14ac:dyDescent="0.25">
      <c r="A363" s="3" t="s">
        <v>9</v>
      </c>
      <c r="B363" s="3">
        <v>1998</v>
      </c>
      <c r="C363" s="4">
        <v>59.624309188371299</v>
      </c>
      <c r="D363" s="4">
        <v>5.225333263812848</v>
      </c>
      <c r="E363" s="3">
        <f>LOOKUP(C363,{0,30,60,90},{1,2,3,4})</f>
        <v>2</v>
      </c>
    </row>
    <row r="364" spans="1:5" x14ac:dyDescent="0.25">
      <c r="A364" s="3" t="s">
        <v>9</v>
      </c>
      <c r="B364" s="3">
        <v>1999</v>
      </c>
      <c r="C364" s="4">
        <v>55.468874684130142</v>
      </c>
      <c r="D364" s="4">
        <v>3.9211476046148608</v>
      </c>
      <c r="E364" s="3">
        <f>LOOKUP(C364,{0,30,60,90},{1,2,3,4})</f>
        <v>2</v>
      </c>
    </row>
    <row r="365" spans="1:5" x14ac:dyDescent="0.25">
      <c r="A365" s="3" t="s">
        <v>9</v>
      </c>
      <c r="B365" s="3">
        <v>2000</v>
      </c>
      <c r="C365" s="4">
        <v>47.834287432054602</v>
      </c>
      <c r="D365" s="4">
        <v>5.056621766599112</v>
      </c>
      <c r="E365" s="3">
        <f>LOOKUP(C365,{0,30,60,90},{1,2,3,4})</f>
        <v>2</v>
      </c>
    </row>
    <row r="366" spans="1:5" x14ac:dyDescent="0.25">
      <c r="A366" s="3" t="s">
        <v>9</v>
      </c>
      <c r="B366" s="3">
        <v>2001</v>
      </c>
      <c r="C366" s="4">
        <v>44.180853637616565</v>
      </c>
      <c r="D366" s="4">
        <v>2.7050333590523223</v>
      </c>
      <c r="E366" s="3">
        <f>LOOKUP(C366,{0,30,60,90},{1,2,3,4})</f>
        <v>2</v>
      </c>
    </row>
    <row r="367" spans="1:5" x14ac:dyDescent="0.25">
      <c r="A367" s="3" t="s">
        <v>9</v>
      </c>
      <c r="B367" s="3">
        <v>2002</v>
      </c>
      <c r="C367" s="4">
        <v>41.202830884050471</v>
      </c>
      <c r="D367" s="4">
        <v>1.5732025277299</v>
      </c>
      <c r="E367" s="3">
        <f>LOOKUP(C367,{0,30,60,90},{1,2,3,4})</f>
        <v>2</v>
      </c>
    </row>
    <row r="368" spans="1:5" x14ac:dyDescent="0.25">
      <c r="A368" s="3" t="s">
        <v>9</v>
      </c>
      <c r="B368" s="3">
        <v>2003</v>
      </c>
      <c r="C368" s="4">
        <v>43.430829784687482</v>
      </c>
      <c r="D368" s="4">
        <v>1.8106011166702851</v>
      </c>
      <c r="E368" s="3">
        <f>LOOKUP(C368,{0,30,60,90},{1,2,3,4})</f>
        <v>2</v>
      </c>
    </row>
    <row r="369" spans="1:5" x14ac:dyDescent="0.25">
      <c r="A369" s="3" t="s">
        <v>9</v>
      </c>
      <c r="B369" s="3">
        <v>2004</v>
      </c>
      <c r="C369" s="4">
        <v>41.924130127536422</v>
      </c>
      <c r="D369" s="4">
        <v>3.6963969032882904</v>
      </c>
      <c r="E369" s="3">
        <f>LOOKUP(C369,{0,30,60,90},{1,2,3,4})</f>
        <v>2</v>
      </c>
    </row>
    <row r="370" spans="1:5" x14ac:dyDescent="0.25">
      <c r="A370" s="3" t="s">
        <v>9</v>
      </c>
      <c r="B370" s="3">
        <v>2005</v>
      </c>
      <c r="C370" s="4">
        <v>38.227534558948008</v>
      </c>
      <c r="D370" s="4">
        <v>2.7679141740557744</v>
      </c>
      <c r="E370" s="3">
        <f>LOOKUP(C370,{0,30,60,90},{1,2,3,4})</f>
        <v>2</v>
      </c>
    </row>
    <row r="371" spans="1:5" x14ac:dyDescent="0.25">
      <c r="A371" s="3" t="s">
        <v>9</v>
      </c>
      <c r="B371" s="3">
        <v>2006</v>
      </c>
      <c r="C371" s="4">
        <v>35.264581361008659</v>
      </c>
      <c r="D371" s="4">
        <v>4.9229082986359307</v>
      </c>
      <c r="E371" s="3">
        <f>LOOKUP(C371,{0,30,60,90},{1,2,3,4})</f>
        <v>2</v>
      </c>
    </row>
    <row r="372" spans="1:5" x14ac:dyDescent="0.25">
      <c r="A372" s="3" t="s">
        <v>9</v>
      </c>
      <c r="B372" s="3">
        <v>2007</v>
      </c>
      <c r="C372" s="4">
        <v>31.208125378426629</v>
      </c>
      <c r="D372" s="4">
        <v>4.2027351537966551</v>
      </c>
      <c r="E372" s="3">
        <f>LOOKUP(C372,{0,30,60,90},{1,2,3,4})</f>
        <v>2</v>
      </c>
    </row>
    <row r="373" spans="1:5" x14ac:dyDescent="0.25">
      <c r="A373" s="3" t="s">
        <v>9</v>
      </c>
      <c r="B373" s="3">
        <v>2008</v>
      </c>
      <c r="C373" s="4">
        <v>29.438958901736608</v>
      </c>
      <c r="D373" s="4">
        <v>1.0410108135533225</v>
      </c>
      <c r="E373" s="3">
        <f>LOOKUP(C373,{0,30,60,90},{1,2,3,4})</f>
        <v>1</v>
      </c>
    </row>
    <row r="374" spans="1:5" x14ac:dyDescent="0.25">
      <c r="A374" s="3" t="s">
        <v>9</v>
      </c>
      <c r="B374" s="3">
        <v>2009</v>
      </c>
      <c r="C374" s="4">
        <v>33.419477693144721</v>
      </c>
      <c r="D374" s="4">
        <v>-6.3559475843043334</v>
      </c>
      <c r="E374" s="3">
        <f>LOOKUP(C374,{0,30,60,90},{1,2,3,4})</f>
        <v>2</v>
      </c>
    </row>
    <row r="375" spans="1:5" x14ac:dyDescent="0.25">
      <c r="A375" s="3" t="s">
        <v>10</v>
      </c>
      <c r="B375" s="3">
        <v>1950</v>
      </c>
      <c r="C375" s="4">
        <v>27.419889869302725</v>
      </c>
      <c r="D375" s="4">
        <v>7.4940047961630674</v>
      </c>
      <c r="E375" s="3">
        <f>LOOKUP(C375,{0,30,60,90},{1,2,3,4})</f>
        <v>1</v>
      </c>
    </row>
    <row r="376" spans="1:5" x14ac:dyDescent="0.25">
      <c r="A376" s="3" t="s">
        <v>10</v>
      </c>
      <c r="B376" s="3">
        <v>1951</v>
      </c>
      <c r="C376" s="4">
        <v>22.843591793232083</v>
      </c>
      <c r="D376" s="4">
        <v>6.1349693251533832</v>
      </c>
      <c r="E376" s="3">
        <f>LOOKUP(C376,{0,30,60,90},{1,2,3,4})</f>
        <v>1</v>
      </c>
    </row>
    <row r="377" spans="1:5" x14ac:dyDescent="0.25">
      <c r="A377" s="3" t="s">
        <v>10</v>
      </c>
      <c r="B377" s="3">
        <v>1952</v>
      </c>
      <c r="C377" s="4">
        <v>23.497491800115764</v>
      </c>
      <c r="D377" s="4">
        <v>2.6274303730951187</v>
      </c>
      <c r="E377" s="3">
        <f>LOOKUP(C377,{0,30,60,90},{1,2,3,4})</f>
        <v>1</v>
      </c>
    </row>
    <row r="378" spans="1:5" x14ac:dyDescent="0.25">
      <c r="A378" s="3" t="s">
        <v>10</v>
      </c>
      <c r="B378" s="3">
        <v>1953</v>
      </c>
      <c r="C378" s="4">
        <v>25.781658973016704</v>
      </c>
      <c r="D378" s="4">
        <v>2.9185867895545226</v>
      </c>
      <c r="E378" s="3">
        <f>LOOKUP(C378,{0,30,60,90},{1,2,3,4})</f>
        <v>1</v>
      </c>
    </row>
    <row r="379" spans="1:5" x14ac:dyDescent="0.25">
      <c r="A379" s="3" t="s">
        <v>10</v>
      </c>
      <c r="B379" s="3">
        <v>1954</v>
      </c>
      <c r="C379" s="4">
        <v>24.768630203079084</v>
      </c>
      <c r="D379" s="4">
        <v>4.8258706467661616</v>
      </c>
      <c r="E379" s="3">
        <f>LOOKUP(C379,{0,30,60,90},{1,2,3,4})</f>
        <v>1</v>
      </c>
    </row>
    <row r="380" spans="1:5" x14ac:dyDescent="0.25">
      <c r="A380" s="3" t="s">
        <v>10</v>
      </c>
      <c r="B380" s="3">
        <v>1955</v>
      </c>
      <c r="C380" s="4">
        <v>23.700469560919352</v>
      </c>
      <c r="D380" s="4">
        <v>5.79022306597059</v>
      </c>
      <c r="E380" s="3">
        <f>LOOKUP(C380,{0,30,60,90},{1,2,3,4})</f>
        <v>1</v>
      </c>
    </row>
    <row r="381" spans="1:5" x14ac:dyDescent="0.25">
      <c r="A381" s="3" t="s">
        <v>10</v>
      </c>
      <c r="B381" s="3">
        <v>1956</v>
      </c>
      <c r="C381" s="4">
        <v>23.195688587866872</v>
      </c>
      <c r="D381" s="4">
        <v>5.0246747420367832</v>
      </c>
      <c r="E381" s="3">
        <f>LOOKUP(C381,{0,30,60,90},{1,2,3,4})</f>
        <v>1</v>
      </c>
    </row>
    <row r="382" spans="1:5" x14ac:dyDescent="0.25">
      <c r="A382" s="3" t="s">
        <v>10</v>
      </c>
      <c r="B382" s="3">
        <v>1957</v>
      </c>
      <c r="C382" s="4">
        <v>24.070021881838073</v>
      </c>
      <c r="D382" s="4">
        <v>6.0230670653566909</v>
      </c>
      <c r="E382" s="3">
        <f>LOOKUP(C382,{0,30,60,90},{1,2,3,4})</f>
        <v>1</v>
      </c>
    </row>
    <row r="383" spans="1:5" x14ac:dyDescent="0.25">
      <c r="A383" s="3" t="s">
        <v>10</v>
      </c>
      <c r="B383" s="3">
        <v>1958</v>
      </c>
      <c r="C383" s="4">
        <v>27.294826582668538</v>
      </c>
      <c r="D383" s="4">
        <v>2.5382755842062954</v>
      </c>
      <c r="E383" s="3">
        <f>LOOKUP(C383,{0,30,60,90},{1,2,3,4})</f>
        <v>1</v>
      </c>
    </row>
    <row r="384" spans="1:5" x14ac:dyDescent="0.25">
      <c r="A384" s="3" t="s">
        <v>10</v>
      </c>
      <c r="B384" s="3">
        <v>1959</v>
      </c>
      <c r="C384" s="4">
        <v>27.146456489437302</v>
      </c>
      <c r="D384" s="4">
        <v>2.8290766208251439</v>
      </c>
      <c r="E384" s="3">
        <f>LOOKUP(C384,{0,30,60,90},{1,2,3,4})</f>
        <v>1</v>
      </c>
    </row>
    <row r="385" spans="1:5" x14ac:dyDescent="0.25">
      <c r="A385" s="3" t="s">
        <v>10</v>
      </c>
      <c r="B385" s="3">
        <v>1960</v>
      </c>
      <c r="C385" s="4">
        <v>22.090265593804826</v>
      </c>
      <c r="D385" s="4">
        <v>7.0691631639281605</v>
      </c>
      <c r="E385" s="3">
        <f>LOOKUP(C385,{0,30,60,90},{1,2,3,4})</f>
        <v>1</v>
      </c>
    </row>
    <row r="386" spans="1:5" x14ac:dyDescent="0.25">
      <c r="A386" s="3" t="s">
        <v>10</v>
      </c>
      <c r="B386" s="3">
        <v>1961</v>
      </c>
      <c r="C386" s="4">
        <v>19.308446935915402</v>
      </c>
      <c r="D386" s="4">
        <v>5.4960742326909395</v>
      </c>
      <c r="E386" s="3">
        <f>LOOKUP(C386,{0,30,60,90},{1,2,3,4})</f>
        <v>1</v>
      </c>
    </row>
    <row r="387" spans="1:5" x14ac:dyDescent="0.25">
      <c r="A387" s="3" t="s">
        <v>10</v>
      </c>
      <c r="B387" s="3">
        <v>1962</v>
      </c>
      <c r="C387" s="4">
        <v>20.395555030145406</v>
      </c>
      <c r="D387" s="4">
        <v>6.630581867388341</v>
      </c>
      <c r="E387" s="3">
        <f>LOOKUP(C387,{0,30,60,90},{1,2,3,4})</f>
        <v>1</v>
      </c>
    </row>
    <row r="388" spans="1:5" x14ac:dyDescent="0.25">
      <c r="A388" s="3" t="s">
        <v>10</v>
      </c>
      <c r="B388" s="3">
        <v>1963</v>
      </c>
      <c r="C388" s="4">
        <v>19.660979829613893</v>
      </c>
      <c r="D388" s="4">
        <v>5.488578680203049</v>
      </c>
      <c r="E388" s="3">
        <f>LOOKUP(C388,{0,30,60,90},{1,2,3,4})</f>
        <v>1</v>
      </c>
    </row>
    <row r="389" spans="1:5" x14ac:dyDescent="0.25">
      <c r="A389" s="3" t="s">
        <v>10</v>
      </c>
      <c r="B389" s="3">
        <v>1964</v>
      </c>
      <c r="C389" s="4">
        <v>17.477053284062464</v>
      </c>
      <c r="D389" s="4">
        <v>6.4962406015037555</v>
      </c>
      <c r="E389" s="3">
        <f>LOOKUP(C389,{0,30,60,90},{1,2,3,4})</f>
        <v>1</v>
      </c>
    </row>
    <row r="390" spans="1:5" x14ac:dyDescent="0.25">
      <c r="A390" s="3" t="s">
        <v>10</v>
      </c>
      <c r="B390" s="3">
        <v>1965</v>
      </c>
      <c r="C390" s="4">
        <v>15.215841513219175</v>
      </c>
      <c r="D390" s="4">
        <v>4.6879412595312031</v>
      </c>
      <c r="E390" s="3">
        <f>LOOKUP(C390,{0,30,60,90},{1,2,3,4})</f>
        <v>1</v>
      </c>
    </row>
    <row r="391" spans="1:5" x14ac:dyDescent="0.25">
      <c r="A391" s="3" t="s">
        <v>10</v>
      </c>
      <c r="B391" s="3">
        <v>1966</v>
      </c>
      <c r="C391" s="4">
        <v>14.668951236049772</v>
      </c>
      <c r="D391" s="4">
        <v>5.3142702994334989</v>
      </c>
      <c r="E391" s="3">
        <f>LOOKUP(C391,{0,30,60,90},{1,2,3,4})</f>
        <v>1</v>
      </c>
    </row>
    <row r="392" spans="1:5" x14ac:dyDescent="0.25">
      <c r="A392" s="3" t="s">
        <v>10</v>
      </c>
      <c r="B392" s="3">
        <v>1967</v>
      </c>
      <c r="C392" s="4">
        <v>15.180904522613066</v>
      </c>
      <c r="D392" s="4">
        <v>4.5850409836065698</v>
      </c>
      <c r="E392" s="3">
        <f>LOOKUP(C392,{0,30,60,90},{1,2,3,4})</f>
        <v>1</v>
      </c>
    </row>
    <row r="393" spans="1:5" x14ac:dyDescent="0.25">
      <c r="A393" s="3" t="s">
        <v>10</v>
      </c>
      <c r="B393" s="3">
        <v>1968</v>
      </c>
      <c r="C393" s="4">
        <v>15.272156862745097</v>
      </c>
      <c r="D393" s="4">
        <v>4.3595395542493254</v>
      </c>
      <c r="E393" s="3">
        <f>LOOKUP(C393,{0,30,60,90},{1,2,3,4})</f>
        <v>1</v>
      </c>
    </row>
    <row r="394" spans="1:5" x14ac:dyDescent="0.25">
      <c r="A394" s="3" t="s">
        <v>10</v>
      </c>
      <c r="B394" s="3">
        <v>1969</v>
      </c>
      <c r="C394" s="4">
        <v>14.528652510876142</v>
      </c>
      <c r="D394" s="4">
        <v>6.9467261206289432</v>
      </c>
      <c r="E394" s="3">
        <f>LOOKUP(C394,{0,30,60,90},{1,2,3,4})</f>
        <v>1</v>
      </c>
    </row>
    <row r="395" spans="1:5" x14ac:dyDescent="0.25">
      <c r="A395" s="3" t="s">
        <v>10</v>
      </c>
      <c r="B395" s="3">
        <v>1970</v>
      </c>
      <c r="C395" s="4">
        <v>12.371020443932546</v>
      </c>
      <c r="D395" s="4">
        <v>5.7932850559578641</v>
      </c>
      <c r="E395" s="3">
        <f>LOOKUP(C395,{0,30,60,90},{1,2,3,4})</f>
        <v>1</v>
      </c>
    </row>
    <row r="396" spans="1:5" x14ac:dyDescent="0.25">
      <c r="A396" s="3" t="s">
        <v>10</v>
      </c>
      <c r="B396" s="3">
        <v>1971</v>
      </c>
      <c r="C396" s="4">
        <v>10.770551596431178</v>
      </c>
      <c r="D396" s="4">
        <v>5.3723293922422588</v>
      </c>
      <c r="E396" s="3">
        <f>LOOKUP(C396,{0,30,60,90},{1,2,3,4})</f>
        <v>1</v>
      </c>
    </row>
    <row r="397" spans="1:5" x14ac:dyDescent="0.25">
      <c r="A397" s="3" t="s">
        <v>10</v>
      </c>
      <c r="B397" s="3">
        <v>1972</v>
      </c>
      <c r="C397" s="4">
        <v>8.7579009409995319</v>
      </c>
      <c r="D397" s="4">
        <v>5.8858267716535462</v>
      </c>
      <c r="E397" s="3">
        <f>LOOKUP(C397,{0,30,60,90},{1,2,3,4})</f>
        <v>1</v>
      </c>
    </row>
    <row r="398" spans="1:5" x14ac:dyDescent="0.25">
      <c r="A398" s="3" t="s">
        <v>10</v>
      </c>
      <c r="B398" s="3">
        <v>1979</v>
      </c>
      <c r="C398" s="4">
        <v>31.115303242680575</v>
      </c>
      <c r="D398" s="4">
        <v>3.3060357901122384</v>
      </c>
      <c r="E398" s="3">
        <f>LOOKUP(C398,{0,30,60,90},{1,2,3,4})</f>
        <v>2</v>
      </c>
    </row>
    <row r="399" spans="1:5" x14ac:dyDescent="0.25">
      <c r="A399" s="3" t="s">
        <v>10</v>
      </c>
      <c r="B399" s="3">
        <v>1980</v>
      </c>
      <c r="C399" s="4">
        <v>29.520365556819552</v>
      </c>
      <c r="D399" s="4">
        <v>1.0716382853787287</v>
      </c>
      <c r="E399" s="3">
        <f>LOOKUP(C399,{0,30,60,90},{1,2,3,4})</f>
        <v>1</v>
      </c>
    </row>
    <row r="400" spans="1:5" x14ac:dyDescent="0.25">
      <c r="A400" s="3" t="s">
        <v>10</v>
      </c>
      <c r="B400" s="3">
        <v>1981</v>
      </c>
      <c r="C400" s="4">
        <v>30.513237645741587</v>
      </c>
      <c r="D400" s="4">
        <v>1.5475053130300953</v>
      </c>
      <c r="E400" s="3">
        <f>LOOKUP(C400,{0,30,60,90},{1,2,3,4})</f>
        <v>2</v>
      </c>
    </row>
    <row r="401" spans="1:5" x14ac:dyDescent="0.25">
      <c r="A401" s="3" t="s">
        <v>10</v>
      </c>
      <c r="B401" s="3">
        <v>1982</v>
      </c>
      <c r="C401" s="4">
        <v>36.449265378208096</v>
      </c>
      <c r="D401" s="4">
        <v>0.12499351992121266</v>
      </c>
      <c r="E401" s="3">
        <f>LOOKUP(C401,{0,30,60,90},{1,2,3,4})</f>
        <v>2</v>
      </c>
    </row>
    <row r="402" spans="1:5" x14ac:dyDescent="0.25">
      <c r="A402" s="3" t="s">
        <v>10</v>
      </c>
      <c r="B402" s="3">
        <v>1983</v>
      </c>
      <c r="C402" s="4">
        <v>38.333615198150966</v>
      </c>
      <c r="D402" s="4">
        <v>3.8668937136369985</v>
      </c>
      <c r="E402" s="3">
        <f>LOOKUP(C402,{0,30,60,90},{1,2,3,4})</f>
        <v>2</v>
      </c>
    </row>
    <row r="403" spans="1:5" x14ac:dyDescent="0.25">
      <c r="A403" s="3" t="s">
        <v>10</v>
      </c>
      <c r="B403" s="3">
        <v>1984</v>
      </c>
      <c r="C403" s="4">
        <v>40.388564461271898</v>
      </c>
      <c r="D403" s="4">
        <v>5.8941036808377367</v>
      </c>
      <c r="E403" s="3">
        <f>LOOKUP(C403,{0,30,60,90},{1,2,3,4})</f>
        <v>2</v>
      </c>
    </row>
    <row r="404" spans="1:5" x14ac:dyDescent="0.25">
      <c r="A404" s="3" t="s">
        <v>10</v>
      </c>
      <c r="B404" s="3">
        <v>1985</v>
      </c>
      <c r="C404" s="4">
        <v>41.217742636197755</v>
      </c>
      <c r="D404" s="4">
        <v>5.3540295135014571</v>
      </c>
      <c r="E404" s="3">
        <f>LOOKUP(C404,{0,30,60,90},{1,2,3,4})</f>
        <v>2</v>
      </c>
    </row>
    <row r="405" spans="1:5" x14ac:dyDescent="0.25">
      <c r="A405" s="3" t="s">
        <v>10</v>
      </c>
      <c r="B405" s="3">
        <v>1986</v>
      </c>
      <c r="C405" s="4">
        <v>43.668428234362658</v>
      </c>
      <c r="D405" s="4">
        <v>4.0375523145842029</v>
      </c>
      <c r="E405" s="3">
        <f>LOOKUP(C405,{0,30,60,90},{1,2,3,4})</f>
        <v>2</v>
      </c>
    </row>
    <row r="406" spans="1:5" x14ac:dyDescent="0.25">
      <c r="A406" s="3" t="s">
        <v>10</v>
      </c>
      <c r="B406" s="3">
        <v>1987</v>
      </c>
      <c r="C406" s="4">
        <v>45.146074523132548</v>
      </c>
      <c r="D406" s="4">
        <v>1.7800135204994572</v>
      </c>
      <c r="E406" s="3">
        <f>LOOKUP(C406,{0,30,60,90},{1,2,3,4})</f>
        <v>2</v>
      </c>
    </row>
    <row r="407" spans="1:5" x14ac:dyDescent="0.25">
      <c r="A407" s="3" t="s">
        <v>10</v>
      </c>
      <c r="B407" s="3">
        <v>1988</v>
      </c>
      <c r="C407" s="4">
        <v>46.436518610646353</v>
      </c>
      <c r="D407" s="4">
        <v>-0.17284882526092948</v>
      </c>
      <c r="E407" s="3">
        <f>LOOKUP(C407,{0,30,60,90},{1,2,3,4})</f>
        <v>2</v>
      </c>
    </row>
    <row r="408" spans="1:5" x14ac:dyDescent="0.25">
      <c r="A408" s="3" t="s">
        <v>10</v>
      </c>
      <c r="B408" s="3">
        <v>1989</v>
      </c>
      <c r="C408" s="4">
        <v>47.903692450533292</v>
      </c>
      <c r="D408" s="4">
        <v>0.99755854903136321</v>
      </c>
      <c r="E408" s="3">
        <f>LOOKUP(C408,{0,30,60,90},{1,2,3,4})</f>
        <v>2</v>
      </c>
    </row>
    <row r="409" spans="1:5" x14ac:dyDescent="0.25">
      <c r="A409" s="3" t="s">
        <v>10</v>
      </c>
      <c r="B409" s="3">
        <v>1990</v>
      </c>
      <c r="C409" s="4">
        <v>49.382380703386552</v>
      </c>
      <c r="D409" s="4">
        <v>1.9275140029590965</v>
      </c>
      <c r="E409" s="3">
        <f>LOOKUP(C409,{0,30,60,90},{1,2,3,4})</f>
        <v>2</v>
      </c>
    </row>
    <row r="410" spans="1:5" x14ac:dyDescent="0.25">
      <c r="A410" s="3" t="s">
        <v>10</v>
      </c>
      <c r="B410" s="3">
        <v>1991</v>
      </c>
      <c r="C410" s="4">
        <v>49.643753537004642</v>
      </c>
      <c r="D410" s="4">
        <v>3.1046289614814704</v>
      </c>
      <c r="E410" s="3">
        <f>LOOKUP(C410,{0,30,60,90},{1,2,3,4})</f>
        <v>2</v>
      </c>
    </row>
    <row r="411" spans="1:5" x14ac:dyDescent="0.25">
      <c r="A411" s="3" t="s">
        <v>10</v>
      </c>
      <c r="B411" s="3">
        <v>1992</v>
      </c>
      <c r="C411" s="4">
        <v>55.197826703155847</v>
      </c>
      <c r="D411" s="4">
        <v>3.5231049814780979</v>
      </c>
      <c r="E411" s="3">
        <f>LOOKUP(C411,{0,30,60,90},{1,2,3,4})</f>
        <v>2</v>
      </c>
    </row>
    <row r="412" spans="1:5" x14ac:dyDescent="0.25">
      <c r="A412" s="3" t="s">
        <v>10</v>
      </c>
      <c r="B412" s="3">
        <v>1993</v>
      </c>
      <c r="C412" s="4">
        <v>61.481789866837168</v>
      </c>
      <c r="D412" s="4">
        <v>2.7866370789358497</v>
      </c>
      <c r="E412" s="3">
        <f>LOOKUP(C412,{0,30,60,90},{1,2,3,4})</f>
        <v>3</v>
      </c>
    </row>
    <row r="413" spans="1:5" x14ac:dyDescent="0.25">
      <c r="A413" s="3" t="s">
        <v>10</v>
      </c>
      <c r="B413" s="3">
        <v>1994</v>
      </c>
      <c r="C413" s="4">
        <v>64.860731492502325</v>
      </c>
      <c r="D413" s="4">
        <v>5.0513843415679549</v>
      </c>
      <c r="E413" s="3">
        <f>LOOKUP(C413,{0,30,60,90},{1,2,3,4})</f>
        <v>3</v>
      </c>
    </row>
    <row r="414" spans="1:5" x14ac:dyDescent="0.25">
      <c r="A414" s="3" t="s">
        <v>10</v>
      </c>
      <c r="B414" s="3">
        <v>1995</v>
      </c>
      <c r="C414" s="4">
        <v>70.253763632335804</v>
      </c>
      <c r="D414" s="4">
        <v>4.1863490739812104</v>
      </c>
      <c r="E414" s="3">
        <f>LOOKUP(C414,{0,30,60,90},{1,2,3,4})</f>
        <v>3</v>
      </c>
    </row>
    <row r="415" spans="1:5" x14ac:dyDescent="0.25">
      <c r="A415" s="3" t="s">
        <v>10</v>
      </c>
      <c r="B415" s="3">
        <v>1996</v>
      </c>
      <c r="C415" s="4">
        <v>68.906765796377499</v>
      </c>
      <c r="D415" s="4">
        <v>5.0997663359063861</v>
      </c>
      <c r="E415" s="3">
        <f>LOOKUP(C415,{0,30,60,90},{1,2,3,4})</f>
        <v>3</v>
      </c>
    </row>
    <row r="416" spans="1:5" x14ac:dyDescent="0.25">
      <c r="A416" s="3" t="s">
        <v>10</v>
      </c>
      <c r="B416" s="3">
        <v>1997</v>
      </c>
      <c r="C416" s="4">
        <v>67.129505530835075</v>
      </c>
      <c r="D416" s="4">
        <v>5.392640347045452</v>
      </c>
      <c r="E416" s="3">
        <f>LOOKUP(C416,{0,30,60,90},{1,2,3,4})</f>
        <v>3</v>
      </c>
    </row>
    <row r="417" spans="1:5" x14ac:dyDescent="0.25">
      <c r="A417" s="3" t="s">
        <v>10</v>
      </c>
      <c r="B417" s="3">
        <v>1998</v>
      </c>
      <c r="C417" s="4">
        <v>68.978217405029994</v>
      </c>
      <c r="D417" s="4">
        <v>2.682783490774221</v>
      </c>
      <c r="E417" s="3">
        <f>LOOKUP(C417,{0,30,60,90},{1,2,3,4})</f>
        <v>3</v>
      </c>
    </row>
    <row r="418" spans="1:5" x14ac:dyDescent="0.25">
      <c r="A418" s="3" t="s">
        <v>10</v>
      </c>
      <c r="B418" s="3">
        <v>1999</v>
      </c>
      <c r="C418" s="4">
        <v>64.856541683126011</v>
      </c>
      <c r="D418" s="4">
        <v>2.0257705900823764</v>
      </c>
      <c r="E418" s="3">
        <f>LOOKUP(C418,{0,30,60,90},{1,2,3,4})</f>
        <v>3</v>
      </c>
    </row>
    <row r="419" spans="1:5" x14ac:dyDescent="0.25">
      <c r="A419" s="3" t="s">
        <v>10</v>
      </c>
      <c r="B419" s="3">
        <v>2000</v>
      </c>
      <c r="C419" s="4">
        <v>55.791093948313573</v>
      </c>
      <c r="D419" s="4">
        <v>3.2535679946216867</v>
      </c>
      <c r="E419" s="3">
        <f>LOOKUP(C419,{0,30,60,90},{1,2,3,4})</f>
        <v>2</v>
      </c>
    </row>
    <row r="420" spans="1:5" x14ac:dyDescent="0.25">
      <c r="A420" s="3" t="s">
        <v>10</v>
      </c>
      <c r="B420" s="3">
        <v>2001</v>
      </c>
      <c r="C420" s="4">
        <v>55.410601929871362</v>
      </c>
      <c r="D420" s="4">
        <v>1.99015413560657</v>
      </c>
      <c r="E420" s="3">
        <f>LOOKUP(C420,{0,30,60,90},{1,2,3,4})</f>
        <v>2</v>
      </c>
    </row>
    <row r="421" spans="1:5" x14ac:dyDescent="0.25">
      <c r="A421" s="3" t="s">
        <v>10</v>
      </c>
      <c r="B421" s="3">
        <v>2002</v>
      </c>
      <c r="C421" s="4">
        <v>59.446195613159219</v>
      </c>
      <c r="D421" s="4">
        <v>1.5020556300010979</v>
      </c>
      <c r="E421" s="3">
        <f>LOOKUP(C421,{0,30,60,90},{1,2,3,4})</f>
        <v>2</v>
      </c>
    </row>
    <row r="422" spans="1:5" x14ac:dyDescent="0.25">
      <c r="A422" s="3" t="s">
        <v>10</v>
      </c>
      <c r="B422" s="3">
        <v>2003</v>
      </c>
      <c r="C422" s="4">
        <v>62.95527126481494</v>
      </c>
      <c r="D422" s="4">
        <v>1.0135240342473484</v>
      </c>
      <c r="E422" s="3">
        <f>LOOKUP(C422,{0,30,60,90},{1,2,3,4})</f>
        <v>3</v>
      </c>
    </row>
    <row r="423" spans="1:5" x14ac:dyDescent="0.25">
      <c r="A423" s="3" t="s">
        <v>10</v>
      </c>
      <c r="B423" s="3">
        <v>2004</v>
      </c>
      <c r="C423" s="4">
        <v>61.782862125940888</v>
      </c>
      <c r="D423" s="4">
        <v>3.8641263641794321</v>
      </c>
      <c r="E423" s="3">
        <f>LOOKUP(C423,{0,30,60,90},{1,2,3,4})</f>
        <v>3</v>
      </c>
    </row>
    <row r="424" spans="1:5" x14ac:dyDescent="0.25">
      <c r="A424" s="3" t="s">
        <v>10</v>
      </c>
      <c r="B424" s="3">
        <v>2005</v>
      </c>
      <c r="C424" s="4">
        <v>58.867668523734146</v>
      </c>
      <c r="D424" s="4">
        <v>2.7392074428743918</v>
      </c>
      <c r="E424" s="3">
        <f>LOOKUP(C424,{0,30,60,90},{1,2,3,4})</f>
        <v>2</v>
      </c>
    </row>
    <row r="425" spans="1:5" x14ac:dyDescent="0.25">
      <c r="A425" s="3" t="s">
        <v>10</v>
      </c>
      <c r="B425" s="3">
        <v>2006</v>
      </c>
      <c r="C425" s="4">
        <v>53.246711150830954</v>
      </c>
      <c r="D425" s="4">
        <v>2.2808885419912883</v>
      </c>
      <c r="E425" s="3">
        <f>LOOKUP(C425,{0,30,60,90},{1,2,3,4})</f>
        <v>2</v>
      </c>
    </row>
    <row r="426" spans="1:5" x14ac:dyDescent="0.25">
      <c r="A426" s="3" t="s">
        <v>10</v>
      </c>
      <c r="B426" s="3">
        <v>2007</v>
      </c>
      <c r="C426" s="4">
        <v>53.08483121149176</v>
      </c>
      <c r="D426" s="4">
        <v>3.1340917857372697</v>
      </c>
      <c r="E426" s="3">
        <f>LOOKUP(C426,{0,30,60,90},{1,2,3,4})</f>
        <v>2</v>
      </c>
    </row>
    <row r="427" spans="1:5" x14ac:dyDescent="0.25">
      <c r="A427" s="3" t="s">
        <v>10</v>
      </c>
      <c r="B427" s="3">
        <v>2008</v>
      </c>
      <c r="C427" s="4">
        <v>51.567307088591697</v>
      </c>
      <c r="D427" s="4">
        <v>2.1321302984479651</v>
      </c>
      <c r="E427" s="3">
        <f>LOOKUP(C427,{0,30,60,90},{1,2,3,4})</f>
        <v>2</v>
      </c>
    </row>
    <row r="428" spans="1:5" x14ac:dyDescent="0.25">
      <c r="A428" s="3" t="s">
        <v>10</v>
      </c>
      <c r="B428" s="3">
        <v>2009</v>
      </c>
      <c r="C428" s="4">
        <v>60.001512643175879</v>
      </c>
      <c r="D428" s="4">
        <v>-1.9066760919030923</v>
      </c>
      <c r="E428" s="3">
        <f>LOOKUP(C428,{0,30,60,90},{1,2,3,4})</f>
        <v>3</v>
      </c>
    </row>
    <row r="429" spans="1:5" x14ac:dyDescent="0.25">
      <c r="A429" s="3" t="s">
        <v>11</v>
      </c>
      <c r="B429" s="3">
        <v>1951</v>
      </c>
      <c r="C429" s="4">
        <v>6.0557059480125828</v>
      </c>
      <c r="D429" s="4">
        <v>9.1669995553110173</v>
      </c>
      <c r="E429" s="3">
        <f>LOOKUP(C429,{0,30,60,90},{1,2,3,4})</f>
        <v>1</v>
      </c>
    </row>
    <row r="430" spans="1:5" x14ac:dyDescent="0.25">
      <c r="A430" s="3" t="s">
        <v>11</v>
      </c>
      <c r="B430" s="3">
        <v>1952</v>
      </c>
      <c r="C430" s="4">
        <v>6.3045107341459472</v>
      </c>
      <c r="D430" s="4">
        <v>8.6699415559981841</v>
      </c>
      <c r="E430" s="3">
        <f>LOOKUP(C430,{0,30,60,90},{1,2,3,4})</f>
        <v>1</v>
      </c>
    </row>
    <row r="431" spans="1:5" x14ac:dyDescent="0.25">
      <c r="A431" s="3" t="s">
        <v>11</v>
      </c>
      <c r="B431" s="3">
        <v>1953</v>
      </c>
      <c r="C431" s="4">
        <v>7.3177319288610025</v>
      </c>
      <c r="D431" s="4">
        <v>8.3724594496718439</v>
      </c>
      <c r="E431" s="3">
        <f>LOOKUP(C431,{0,30,60,90},{1,2,3,4})</f>
        <v>1</v>
      </c>
    </row>
    <row r="432" spans="1:5" x14ac:dyDescent="0.25">
      <c r="A432" s="3" t="s">
        <v>11</v>
      </c>
      <c r="B432" s="3">
        <v>1954</v>
      </c>
      <c r="C432" s="4">
        <v>11.250346164497369</v>
      </c>
      <c r="D432" s="4">
        <v>7.4553715374468643</v>
      </c>
      <c r="E432" s="3">
        <f>LOOKUP(C432,{0,30,60,90},{1,2,3,4})</f>
        <v>1</v>
      </c>
    </row>
    <row r="433" spans="1:5" x14ac:dyDescent="0.25">
      <c r="A433" s="3" t="s">
        <v>11</v>
      </c>
      <c r="B433" s="3">
        <v>1955</v>
      </c>
      <c r="C433" s="4">
        <v>11.14216975906951</v>
      </c>
      <c r="D433" s="4">
        <v>11.003753573532936</v>
      </c>
      <c r="E433" s="3">
        <f>LOOKUP(C433,{0,30,60,90},{1,2,3,4})</f>
        <v>1</v>
      </c>
    </row>
    <row r="434" spans="1:5" x14ac:dyDescent="0.25">
      <c r="A434" s="3" t="s">
        <v>11</v>
      </c>
      <c r="B434" s="3">
        <v>1956</v>
      </c>
      <c r="C434" s="4">
        <v>10.02485574527431</v>
      </c>
      <c r="D434" s="4">
        <v>7.1669754891600768</v>
      </c>
      <c r="E434" s="3">
        <f>LOOKUP(C434,{0,30,60,90},{1,2,3,4})</f>
        <v>1</v>
      </c>
    </row>
    <row r="435" spans="1:5" x14ac:dyDescent="0.25">
      <c r="A435" s="3" t="s">
        <v>11</v>
      </c>
      <c r="B435" s="3">
        <v>1957</v>
      </c>
      <c r="C435" s="4">
        <v>9.1284086924142009</v>
      </c>
      <c r="D435" s="4">
        <v>5.729374481180316</v>
      </c>
      <c r="E435" s="3">
        <f>LOOKUP(C435,{0,30,60,90},{1,2,3,4})</f>
        <v>1</v>
      </c>
    </row>
    <row r="436" spans="1:5" x14ac:dyDescent="0.25">
      <c r="A436" s="3" t="s">
        <v>11</v>
      </c>
      <c r="B436" s="3">
        <v>1958</v>
      </c>
      <c r="C436" s="4">
        <v>9.3054182066428837</v>
      </c>
      <c r="D436" s="4">
        <v>4.452242713161314</v>
      </c>
      <c r="E436" s="3">
        <f>LOOKUP(C436,{0,30,60,90},{1,2,3,4})</f>
        <v>1</v>
      </c>
    </row>
    <row r="437" spans="1:5" x14ac:dyDescent="0.25">
      <c r="A437" s="3" t="s">
        <v>11</v>
      </c>
      <c r="B437" s="3">
        <v>1959</v>
      </c>
      <c r="C437" s="4">
        <v>8.9043369588564953</v>
      </c>
      <c r="D437" s="4">
        <v>7.3135533919298057</v>
      </c>
      <c r="E437" s="3">
        <f>LOOKUP(C437,{0,30,60,90},{1,2,3,4})</f>
        <v>1</v>
      </c>
    </row>
    <row r="438" spans="1:5" x14ac:dyDescent="0.25">
      <c r="A438" s="3" t="s">
        <v>11</v>
      </c>
      <c r="B438" s="3">
        <v>1960</v>
      </c>
      <c r="C438" s="4">
        <v>8.6638416508368365</v>
      </c>
      <c r="D438" s="4">
        <v>8.061011452707989</v>
      </c>
      <c r="E438" s="3">
        <f>LOOKUP(C438,{0,30,60,90},{1,2,3,4})</f>
        <v>1</v>
      </c>
    </row>
    <row r="439" spans="1:5" x14ac:dyDescent="0.25">
      <c r="A439" s="3" t="s">
        <v>11</v>
      </c>
      <c r="B439" s="3">
        <v>1961</v>
      </c>
      <c r="C439" s="4">
        <v>9.437056016005247</v>
      </c>
      <c r="D439" s="4">
        <v>4.119201693161112</v>
      </c>
      <c r="E439" s="3">
        <f>LOOKUP(C439,{0,30,60,90},{1,2,3,4})</f>
        <v>1</v>
      </c>
    </row>
    <row r="440" spans="1:5" x14ac:dyDescent="0.25">
      <c r="A440" s="3" t="s">
        <v>11</v>
      </c>
      <c r="B440" s="3">
        <v>1962</v>
      </c>
      <c r="C440" s="4">
        <v>8.3480553638695074</v>
      </c>
      <c r="D440" s="4">
        <v>4.2657875412519974</v>
      </c>
      <c r="E440" s="3">
        <f>LOOKUP(C440,{0,30,60,90},{1,2,3,4})</f>
        <v>1</v>
      </c>
    </row>
    <row r="441" spans="1:5" x14ac:dyDescent="0.25">
      <c r="A441" s="3" t="s">
        <v>11</v>
      </c>
      <c r="B441" s="3">
        <v>1963</v>
      </c>
      <c r="C441" s="4">
        <v>8.3792103616089104</v>
      </c>
      <c r="D441" s="4">
        <v>2.8187737921661515</v>
      </c>
      <c r="E441" s="3">
        <f>LOOKUP(C441,{0,30,60,90},{1,2,3,4})</f>
        <v>1</v>
      </c>
    </row>
    <row r="442" spans="1:5" x14ac:dyDescent="0.25">
      <c r="A442" s="3" t="s">
        <v>11</v>
      </c>
      <c r="B442" s="3">
        <v>1964</v>
      </c>
      <c r="C442" s="4">
        <v>8.1531753356662282</v>
      </c>
      <c r="D442" s="4">
        <v>6.0782954913680465</v>
      </c>
      <c r="E442" s="3">
        <f>LOOKUP(C442,{0,30,60,90},{1,2,3,4})</f>
        <v>1</v>
      </c>
    </row>
    <row r="443" spans="1:5" x14ac:dyDescent="0.25">
      <c r="A443" s="3" t="s">
        <v>11</v>
      </c>
      <c r="B443" s="3">
        <v>1965</v>
      </c>
      <c r="C443" s="4">
        <v>7.6406291951429495</v>
      </c>
      <c r="D443" s="4">
        <v>5.0697669495049613</v>
      </c>
      <c r="E443" s="3">
        <f>LOOKUP(C443,{0,30,60,90},{1,2,3,4})</f>
        <v>1</v>
      </c>
    </row>
    <row r="444" spans="1:5" x14ac:dyDescent="0.25">
      <c r="A444" s="3" t="s">
        <v>11</v>
      </c>
      <c r="B444" s="3">
        <v>1966</v>
      </c>
      <c r="C444" s="4">
        <v>7.8201101953784349</v>
      </c>
      <c r="D444" s="4">
        <v>2.9641708813209044</v>
      </c>
      <c r="E444" s="3">
        <f>LOOKUP(C444,{0,30,60,90},{1,2,3,4})</f>
        <v>1</v>
      </c>
    </row>
    <row r="445" spans="1:5" x14ac:dyDescent="0.25">
      <c r="A445" s="3" t="s">
        <v>11</v>
      </c>
      <c r="B445" s="3">
        <v>1967</v>
      </c>
      <c r="C445" s="4">
        <v>9.3794374237178673</v>
      </c>
      <c r="D445" s="4">
        <v>0.30989959364993158</v>
      </c>
      <c r="E445" s="3">
        <f>LOOKUP(C445,{0,30,60,90},{1,2,3,4})</f>
        <v>1</v>
      </c>
    </row>
    <row r="446" spans="1:5" x14ac:dyDescent="0.25">
      <c r="A446" s="3" t="s">
        <v>11</v>
      </c>
      <c r="B446" s="3">
        <v>1968</v>
      </c>
      <c r="C446" s="4">
        <v>9.4932544745666902</v>
      </c>
      <c r="D446" s="4">
        <v>5.2748707515224202</v>
      </c>
      <c r="E446" s="3">
        <f>LOOKUP(C446,{0,30,60,90},{1,2,3,4})</f>
        <v>1</v>
      </c>
    </row>
    <row r="447" spans="1:5" x14ac:dyDescent="0.25">
      <c r="A447" s="3" t="s">
        <v>11</v>
      </c>
      <c r="B447" s="3">
        <v>1969</v>
      </c>
      <c r="C447" s="4">
        <v>8.4111170748949426</v>
      </c>
      <c r="D447" s="4">
        <v>6.6114422546173612</v>
      </c>
      <c r="E447" s="3">
        <f>LOOKUP(C447,{0,30,60,90},{1,2,3,4})</f>
        <v>1</v>
      </c>
    </row>
    <row r="448" spans="1:5" x14ac:dyDescent="0.25">
      <c r="A448" s="3" t="s">
        <v>11</v>
      </c>
      <c r="B448" s="3">
        <v>1970</v>
      </c>
      <c r="C448" s="4">
        <v>6.7665040302296342</v>
      </c>
      <c r="D448" s="4">
        <v>4.6799766578512703</v>
      </c>
      <c r="E448" s="3">
        <f>LOOKUP(C448,{0,30,60,90},{1,2,3,4})</f>
        <v>1</v>
      </c>
    </row>
    <row r="449" spans="1:5" x14ac:dyDescent="0.25">
      <c r="A449" s="3" t="s">
        <v>11</v>
      </c>
      <c r="B449" s="3">
        <v>1971</v>
      </c>
      <c r="C449" s="4">
        <v>6.3711804773038567</v>
      </c>
      <c r="D449" s="4">
        <v>2.9431753890094114</v>
      </c>
      <c r="E449" s="3">
        <f>LOOKUP(C449,{0,30,60,90},{1,2,3,4})</f>
        <v>1</v>
      </c>
    </row>
    <row r="450" spans="1:5" x14ac:dyDescent="0.25">
      <c r="A450" s="3" t="s">
        <v>11</v>
      </c>
      <c r="B450" s="3">
        <v>1972</v>
      </c>
      <c r="C450" s="4">
        <v>6.3936538287903248</v>
      </c>
      <c r="D450" s="4">
        <v>4.1273531916070416</v>
      </c>
      <c r="E450" s="3">
        <f>LOOKUP(C450,{0,30,60,90},{1,2,3,4})</f>
        <v>1</v>
      </c>
    </row>
    <row r="451" spans="1:5" x14ac:dyDescent="0.25">
      <c r="A451" s="3" t="s">
        <v>11</v>
      </c>
      <c r="B451" s="3">
        <v>1973</v>
      </c>
      <c r="C451" s="4">
        <v>6.0079869190487543</v>
      </c>
      <c r="D451" s="4">
        <v>4.5384784766398178</v>
      </c>
      <c r="E451" s="3">
        <f>LOOKUP(C451,{0,30,60,90},{1,2,3,4})</f>
        <v>1</v>
      </c>
    </row>
    <row r="452" spans="1:5" x14ac:dyDescent="0.25">
      <c r="A452" s="3" t="s">
        <v>11</v>
      </c>
      <c r="B452" s="3">
        <v>1974</v>
      </c>
      <c r="C452" s="4">
        <v>6.7487645958668665</v>
      </c>
      <c r="D452" s="4">
        <v>0.82730443342453608</v>
      </c>
      <c r="E452" s="3">
        <f>LOOKUP(C452,{0,30,60,90},{1,2,3,4})</f>
        <v>1</v>
      </c>
    </row>
    <row r="453" spans="1:5" x14ac:dyDescent="0.25">
      <c r="A453" s="3" t="s">
        <v>11</v>
      </c>
      <c r="B453" s="3">
        <v>1975</v>
      </c>
      <c r="C453" s="4">
        <v>9.9453910916155639</v>
      </c>
      <c r="D453" s="4">
        <v>-0.54463131882033222</v>
      </c>
      <c r="E453" s="3">
        <f>LOOKUP(C453,{0,30,60,90},{1,2,3,4})</f>
        <v>1</v>
      </c>
    </row>
    <row r="454" spans="1:5" x14ac:dyDescent="0.25">
      <c r="A454" s="3" t="s">
        <v>11</v>
      </c>
      <c r="B454" s="3">
        <v>1976</v>
      </c>
      <c r="C454" s="4">
        <v>10.729856201513728</v>
      </c>
      <c r="D454" s="4">
        <v>4.8289867983698276</v>
      </c>
      <c r="E454" s="3">
        <f>LOOKUP(C454,{0,30,60,90},{1,2,3,4})</f>
        <v>1</v>
      </c>
    </row>
    <row r="455" spans="1:5" x14ac:dyDescent="0.25">
      <c r="A455" s="3" t="s">
        <v>11</v>
      </c>
      <c r="B455" s="3">
        <v>1977</v>
      </c>
      <c r="C455" s="4">
        <v>11.876747637493382</v>
      </c>
      <c r="D455" s="4">
        <v>2.8775631033941096</v>
      </c>
      <c r="E455" s="3">
        <f>LOOKUP(C455,{0,30,60,90},{1,2,3,4})</f>
        <v>1</v>
      </c>
    </row>
    <row r="456" spans="1:5" x14ac:dyDescent="0.25">
      <c r="A456" s="3" t="s">
        <v>11</v>
      </c>
      <c r="B456" s="3">
        <v>1978</v>
      </c>
      <c r="C456" s="4">
        <v>13.2706983863361</v>
      </c>
      <c r="D456" s="4">
        <v>2.8084290062738049</v>
      </c>
      <c r="E456" s="3">
        <f>LOOKUP(C456,{0,30,60,90},{1,2,3,4})</f>
        <v>1</v>
      </c>
    </row>
    <row r="457" spans="1:5" x14ac:dyDescent="0.25">
      <c r="A457" s="3" t="s">
        <v>11</v>
      </c>
      <c r="B457" s="3">
        <v>1979</v>
      </c>
      <c r="C457" s="4">
        <v>13.968567739009652</v>
      </c>
      <c r="D457" s="4">
        <v>4.0185490535070256</v>
      </c>
      <c r="E457" s="3">
        <f>LOOKUP(C457,{0,30,60,90},{1,2,3,4})</f>
        <v>1</v>
      </c>
    </row>
    <row r="458" spans="1:5" x14ac:dyDescent="0.25">
      <c r="A458" s="3" t="s">
        <v>11</v>
      </c>
      <c r="B458" s="3">
        <v>1980</v>
      </c>
      <c r="C458" s="4">
        <v>14.914025588460399</v>
      </c>
      <c r="D458" s="4">
        <v>1.1425799572585049</v>
      </c>
      <c r="E458" s="3">
        <f>LOOKUP(C458,{0,30,60,90},{1,2,3,4})</f>
        <v>1</v>
      </c>
    </row>
    <row r="459" spans="1:5" x14ac:dyDescent="0.25">
      <c r="A459" s="3" t="s">
        <v>11</v>
      </c>
      <c r="B459" s="3">
        <v>1981</v>
      </c>
      <c r="C459" s="4">
        <v>16.650772747226132</v>
      </c>
      <c r="D459" s="4">
        <v>0.11029933059203412</v>
      </c>
      <c r="E459" s="3">
        <f>LOOKUP(C459,{0,30,60,90},{1,2,3,4})</f>
        <v>1</v>
      </c>
    </row>
    <row r="460" spans="1:5" x14ac:dyDescent="0.25">
      <c r="A460" s="3" t="s">
        <v>11</v>
      </c>
      <c r="B460" s="3">
        <v>1982</v>
      </c>
      <c r="C460" s="4">
        <v>18.332781722367745</v>
      </c>
      <c r="D460" s="4">
        <v>-0.78816639681305034</v>
      </c>
      <c r="E460" s="3">
        <f>LOOKUP(C460,{0,30,60,90},{1,2,3,4})</f>
        <v>1</v>
      </c>
    </row>
    <row r="461" spans="1:5" x14ac:dyDescent="0.25">
      <c r="A461" s="3" t="s">
        <v>11</v>
      </c>
      <c r="B461" s="3">
        <v>1983</v>
      </c>
      <c r="C461" s="4">
        <v>19.448532248104492</v>
      </c>
      <c r="D461" s="4">
        <v>1.5546680992865713</v>
      </c>
      <c r="E461" s="3">
        <f>LOOKUP(C461,{0,30,60,90},{1,2,3,4})</f>
        <v>1</v>
      </c>
    </row>
    <row r="462" spans="1:5" x14ac:dyDescent="0.25">
      <c r="A462" s="3" t="s">
        <v>11</v>
      </c>
      <c r="B462" s="3">
        <v>1984</v>
      </c>
      <c r="C462" s="4">
        <v>19.840785393615068</v>
      </c>
      <c r="D462" s="4">
        <v>2.8260872782050139</v>
      </c>
      <c r="E462" s="3">
        <f>LOOKUP(C462,{0,30,60,90},{1,2,3,4})</f>
        <v>1</v>
      </c>
    </row>
    <row r="463" spans="1:5" x14ac:dyDescent="0.25">
      <c r="A463" s="3" t="s">
        <v>11</v>
      </c>
      <c r="B463" s="3">
        <v>1985</v>
      </c>
      <c r="C463" s="4">
        <v>20.377673668114333</v>
      </c>
      <c r="D463" s="4">
        <v>2.1922846948048802</v>
      </c>
      <c r="E463" s="3">
        <f>LOOKUP(C463,{0,30,60,90},{1,2,3,4})</f>
        <v>1</v>
      </c>
    </row>
    <row r="464" spans="1:5" x14ac:dyDescent="0.25">
      <c r="A464" s="3" t="s">
        <v>11</v>
      </c>
      <c r="B464" s="3">
        <v>1986</v>
      </c>
      <c r="C464" s="4">
        <v>20.383172794153094</v>
      </c>
      <c r="D464" s="4">
        <v>2.4173191921709636</v>
      </c>
      <c r="E464" s="3">
        <f>LOOKUP(C464,{0,30,60,90},{1,2,3,4})</f>
        <v>1</v>
      </c>
    </row>
    <row r="465" spans="1:5" x14ac:dyDescent="0.25">
      <c r="A465" s="3" t="s">
        <v>11</v>
      </c>
      <c r="B465" s="3">
        <v>1987</v>
      </c>
      <c r="C465" s="4">
        <v>21.142990835658875</v>
      </c>
      <c r="D465" s="4">
        <v>1.4693558222528269</v>
      </c>
      <c r="E465" s="3">
        <f>LOOKUP(C465,{0,30,60,90},{1,2,3,4})</f>
        <v>1</v>
      </c>
    </row>
    <row r="466" spans="1:5" x14ac:dyDescent="0.25">
      <c r="A466" s="3" t="s">
        <v>11</v>
      </c>
      <c r="B466" s="3">
        <v>1988</v>
      </c>
      <c r="C466" s="4">
        <v>21.62402191139261</v>
      </c>
      <c r="D466" s="4">
        <v>3.7356127147421869</v>
      </c>
      <c r="E466" s="3">
        <f>LOOKUP(C466,{0,30,60,90},{1,2,3,4})</f>
        <v>1</v>
      </c>
    </row>
    <row r="467" spans="1:5" x14ac:dyDescent="0.25">
      <c r="A467" s="3" t="s">
        <v>11</v>
      </c>
      <c r="B467" s="3">
        <v>1989</v>
      </c>
      <c r="C467" s="4">
        <v>20.888483482773164</v>
      </c>
      <c r="D467" s="4">
        <v>3.9130241683713152</v>
      </c>
      <c r="E467" s="3">
        <f>LOOKUP(C467,{0,30,60,90},{1,2,3,4})</f>
        <v>1</v>
      </c>
    </row>
    <row r="468" spans="1:5" x14ac:dyDescent="0.25">
      <c r="A468" s="3" t="s">
        <v>11</v>
      </c>
      <c r="B468" s="3">
        <v>1990</v>
      </c>
      <c r="C468" s="4">
        <v>21.214101714423904</v>
      </c>
      <c r="D468" s="4">
        <v>5.7234299850911885</v>
      </c>
      <c r="E468" s="3">
        <f>LOOKUP(C468,{0,30,60,90},{1,2,3,4})</f>
        <v>1</v>
      </c>
    </row>
    <row r="469" spans="1:5" x14ac:dyDescent="0.25">
      <c r="A469" s="3" t="s">
        <v>11</v>
      </c>
      <c r="B469" s="3">
        <v>1991</v>
      </c>
      <c r="C469" s="4">
        <v>19.522981109691202</v>
      </c>
      <c r="D469" s="4">
        <v>5.0114026576872028</v>
      </c>
      <c r="E469" s="3">
        <f>LOOKUP(C469,{0,30,60,90},{1,2,3,4})</f>
        <v>1</v>
      </c>
    </row>
    <row r="470" spans="1:5" x14ac:dyDescent="0.25">
      <c r="A470" s="3" t="s">
        <v>11</v>
      </c>
      <c r="B470" s="3">
        <v>1992</v>
      </c>
      <c r="C470" s="4">
        <v>18.838583702888208</v>
      </c>
      <c r="D470" s="4">
        <v>2.3058166544853043</v>
      </c>
      <c r="E470" s="3">
        <f>LOOKUP(C470,{0,30,60,90},{1,2,3,4})</f>
        <v>1</v>
      </c>
    </row>
    <row r="471" spans="1:5" x14ac:dyDescent="0.25">
      <c r="A471" s="3" t="s">
        <v>11</v>
      </c>
      <c r="B471" s="3">
        <v>1993</v>
      </c>
      <c r="C471" s="4">
        <v>20.680250396282936</v>
      </c>
      <c r="D471" s="4">
        <v>-0.78878283736043553</v>
      </c>
      <c r="E471" s="3">
        <f>LOOKUP(C471,{0,30,60,90},{1,2,3,4})</f>
        <v>1</v>
      </c>
    </row>
    <row r="472" spans="1:5" x14ac:dyDescent="0.25">
      <c r="A472" s="3" t="s">
        <v>11</v>
      </c>
      <c r="B472" s="3">
        <v>1994</v>
      </c>
      <c r="C472" s="4">
        <v>20.457344919651714</v>
      </c>
      <c r="D472" s="4">
        <v>2.6260657707294577</v>
      </c>
      <c r="E472" s="3">
        <f>LOOKUP(C472,{0,30,60,90},{1,2,3,4})</f>
        <v>1</v>
      </c>
    </row>
    <row r="473" spans="1:5" x14ac:dyDescent="0.25">
      <c r="A473" s="3" t="s">
        <v>11</v>
      </c>
      <c r="B473" s="3">
        <v>1995</v>
      </c>
      <c r="C473" s="4">
        <v>20.866153659718854</v>
      </c>
      <c r="D473" s="4">
        <v>1.8394327998847881</v>
      </c>
      <c r="E473" s="3">
        <f>LOOKUP(C473,{0,30,60,90},{1,2,3,4})</f>
        <v>1</v>
      </c>
    </row>
    <row r="474" spans="1:5" x14ac:dyDescent="0.25">
      <c r="A474" s="3" t="s">
        <v>11</v>
      </c>
      <c r="B474" s="3">
        <v>1996</v>
      </c>
      <c r="C474" s="4">
        <v>22.705705698663092</v>
      </c>
      <c r="D474" s="4">
        <v>0.95156314125774966</v>
      </c>
      <c r="E474" s="3">
        <f>LOOKUP(C474,{0,30,60,90},{1,2,3,4})</f>
        <v>1</v>
      </c>
    </row>
    <row r="475" spans="1:5" x14ac:dyDescent="0.25">
      <c r="A475" s="3" t="s">
        <v>11</v>
      </c>
      <c r="B475" s="3">
        <v>1997</v>
      </c>
      <c r="C475" s="4">
        <v>23.99794610573943</v>
      </c>
      <c r="D475" s="4">
        <v>1.7119998054545782</v>
      </c>
      <c r="E475" s="3">
        <f>LOOKUP(C475,{0,30,60,90},{1,2,3,4})</f>
        <v>1</v>
      </c>
    </row>
    <row r="476" spans="1:5" x14ac:dyDescent="0.25">
      <c r="A476" s="3" t="s">
        <v>11</v>
      </c>
      <c r="B476" s="3">
        <v>1998</v>
      </c>
      <c r="C476" s="4">
        <v>24.829798852171315</v>
      </c>
      <c r="D476" s="4">
        <v>1.9773666262468348</v>
      </c>
      <c r="E476" s="3">
        <f>LOOKUP(C476,{0,30,60,90},{1,2,3,4})</f>
        <v>1</v>
      </c>
    </row>
    <row r="477" spans="1:5" x14ac:dyDescent="0.25">
      <c r="A477" s="3" t="s">
        <v>11</v>
      </c>
      <c r="B477" s="3">
        <v>1999</v>
      </c>
      <c r="C477" s="4">
        <v>35.203777335984093</v>
      </c>
      <c r="D477" s="4">
        <v>1.9316856072093103</v>
      </c>
      <c r="E477" s="3">
        <f>LOOKUP(C477,{0,30,60,90},{1,2,3,4})</f>
        <v>2</v>
      </c>
    </row>
    <row r="478" spans="1:5" x14ac:dyDescent="0.25">
      <c r="A478" s="3" t="s">
        <v>11</v>
      </c>
      <c r="B478" s="3">
        <v>2000</v>
      </c>
      <c r="C478" s="4">
        <v>34.695752529102663</v>
      </c>
      <c r="D478" s="4">
        <v>3.2242838077780389</v>
      </c>
      <c r="E478" s="3">
        <f>LOOKUP(C478,{0,30,60,90},{1,2,3,4})</f>
        <v>2</v>
      </c>
    </row>
    <row r="479" spans="1:5" x14ac:dyDescent="0.25">
      <c r="A479" s="3" t="s">
        <v>11</v>
      </c>
      <c r="B479" s="3">
        <v>2001</v>
      </c>
      <c r="C479" s="4">
        <v>32.997988651209461</v>
      </c>
      <c r="D479" s="4">
        <v>1.1507944196861075</v>
      </c>
      <c r="E479" s="3">
        <f>LOOKUP(C479,{0,30,60,90},{1,2,3,4})</f>
        <v>2</v>
      </c>
    </row>
    <row r="480" spans="1:5" x14ac:dyDescent="0.25">
      <c r="A480" s="3" t="s">
        <v>11</v>
      </c>
      <c r="B480" s="3">
        <v>2002</v>
      </c>
      <c r="C480" s="4">
        <v>33.566908123817001</v>
      </c>
      <c r="D480" s="4">
        <v>6.2734746477222103E-3</v>
      </c>
      <c r="E480" s="3">
        <f>LOOKUP(C480,{0,30,60,90},{1,2,3,4})</f>
        <v>2</v>
      </c>
    </row>
    <row r="481" spans="1:5" x14ac:dyDescent="0.25">
      <c r="A481" s="3" t="s">
        <v>11</v>
      </c>
      <c r="B481" s="3">
        <v>2003</v>
      </c>
      <c r="C481" s="4">
        <v>35.479891255997849</v>
      </c>
      <c r="D481" s="4">
        <v>-0.23114627867422133</v>
      </c>
      <c r="E481" s="3">
        <f>LOOKUP(C481,{0,30,60,90},{1,2,3,4})</f>
        <v>2</v>
      </c>
    </row>
    <row r="482" spans="1:5" x14ac:dyDescent="0.25">
      <c r="A482" s="3" t="s">
        <v>11</v>
      </c>
      <c r="B482" s="3">
        <v>2004</v>
      </c>
      <c r="C482" s="4">
        <v>36.732726258659547</v>
      </c>
      <c r="D482" s="4">
        <v>1.176215921488355</v>
      </c>
      <c r="E482" s="3">
        <f>LOOKUP(C482,{0,30,60,90},{1,2,3,4})</f>
        <v>2</v>
      </c>
    </row>
    <row r="483" spans="1:5" x14ac:dyDescent="0.25">
      <c r="A483" s="3" t="s">
        <v>11</v>
      </c>
      <c r="B483" s="3">
        <v>2005</v>
      </c>
      <c r="C483" s="4">
        <v>39.508450669001547</v>
      </c>
      <c r="D483" s="4">
        <v>0.7320797716472649</v>
      </c>
      <c r="E483" s="3">
        <f>LOOKUP(C483,{0,30,60,90},{1,2,3,4})</f>
        <v>2</v>
      </c>
    </row>
    <row r="484" spans="1:5" x14ac:dyDescent="0.25">
      <c r="A484" s="3" t="s">
        <v>11</v>
      </c>
      <c r="B484" s="3">
        <v>2006</v>
      </c>
      <c r="C484" s="4">
        <v>39.582635419000368</v>
      </c>
      <c r="D484" s="4">
        <v>3.1758986417531387</v>
      </c>
      <c r="E484" s="3">
        <f>LOOKUP(C484,{0,30,60,90},{1,2,3,4})</f>
        <v>2</v>
      </c>
    </row>
    <row r="485" spans="1:5" x14ac:dyDescent="0.25">
      <c r="A485" s="3" t="s">
        <v>11</v>
      </c>
      <c r="B485" s="3">
        <v>2007</v>
      </c>
      <c r="C485" s="4">
        <v>38.711308788402938</v>
      </c>
      <c r="D485" s="4">
        <v>2.5164822926042829</v>
      </c>
      <c r="E485" s="3">
        <f>LOOKUP(C485,{0,30,60,90},{1,2,3,4})</f>
        <v>2</v>
      </c>
    </row>
    <row r="486" spans="1:5" x14ac:dyDescent="0.25">
      <c r="A486" s="3" t="s">
        <v>11</v>
      </c>
      <c r="B486" s="3">
        <v>2008</v>
      </c>
      <c r="C486" s="4">
        <v>38.712917701738917</v>
      </c>
      <c r="D486" s="4">
        <v>1.2481032677224224</v>
      </c>
      <c r="E486" s="3">
        <f>LOOKUP(C486,{0,30,60,90},{1,2,3,4})</f>
        <v>2</v>
      </c>
    </row>
    <row r="487" spans="1:5" x14ac:dyDescent="0.25">
      <c r="A487" s="3" t="s">
        <v>11</v>
      </c>
      <c r="B487" s="3">
        <v>2009</v>
      </c>
      <c r="C487" s="4">
        <v>43.718769366600732</v>
      </c>
      <c r="D487" s="4">
        <v>-5.2968337730870623</v>
      </c>
      <c r="E487" s="3">
        <f>LOOKUP(C487,{0,30,60,90},{1,2,3,4})</f>
        <v>2</v>
      </c>
    </row>
    <row r="488" spans="1:5" x14ac:dyDescent="0.25">
      <c r="A488" s="3" t="s">
        <v>12</v>
      </c>
      <c r="B488" s="3">
        <v>1970</v>
      </c>
      <c r="C488" s="4">
        <v>18.822100968682516</v>
      </c>
      <c r="D488" s="4">
        <v>7.9549273500049367</v>
      </c>
      <c r="E488" s="3">
        <f>LOOKUP(C488,{0,30,60,90},{1,2,3,4})</f>
        <v>1</v>
      </c>
    </row>
    <row r="489" spans="1:5" x14ac:dyDescent="0.25">
      <c r="A489" s="3" t="s">
        <v>12</v>
      </c>
      <c r="B489" s="3">
        <v>1971</v>
      </c>
      <c r="C489" s="4">
        <v>19.004789781798831</v>
      </c>
      <c r="D489" s="4">
        <v>7.1178743430569957</v>
      </c>
      <c r="E489" s="3">
        <f>LOOKUP(C489,{0,30,60,90},{1,2,3,4})</f>
        <v>1</v>
      </c>
    </row>
    <row r="490" spans="1:5" x14ac:dyDescent="0.25">
      <c r="A490" s="3" t="s">
        <v>12</v>
      </c>
      <c r="B490" s="3">
        <v>1972</v>
      </c>
      <c r="C490" s="4">
        <v>20.120413516290768</v>
      </c>
      <c r="D490" s="4">
        <v>12.443585886214436</v>
      </c>
      <c r="E490" s="3">
        <f>LOOKUP(C490,{0,30,60,90},{1,2,3,4})</f>
        <v>1</v>
      </c>
    </row>
    <row r="491" spans="1:5" x14ac:dyDescent="0.25">
      <c r="A491" s="3" t="s">
        <v>12</v>
      </c>
      <c r="B491" s="3">
        <v>1973</v>
      </c>
      <c r="C491" s="4">
        <v>16.555721547987943</v>
      </c>
      <c r="D491" s="4">
        <v>3.9224629418472157</v>
      </c>
      <c r="E491" s="3">
        <f>LOOKUP(C491,{0,30,60,90},{1,2,3,4})</f>
        <v>1</v>
      </c>
    </row>
    <row r="492" spans="1:5" x14ac:dyDescent="0.25">
      <c r="A492" s="3" t="s">
        <v>12</v>
      </c>
      <c r="B492" s="3">
        <v>1974</v>
      </c>
      <c r="C492" s="4">
        <v>17.477994366680399</v>
      </c>
      <c r="D492" s="4">
        <v>-3.6383585692341458</v>
      </c>
      <c r="E492" s="3">
        <f>LOOKUP(C492,{0,30,60,90},{1,2,3,4})</f>
        <v>1</v>
      </c>
    </row>
    <row r="493" spans="1:5" x14ac:dyDescent="0.25">
      <c r="A493" s="3" t="s">
        <v>12</v>
      </c>
      <c r="B493" s="3">
        <v>1975</v>
      </c>
      <c r="C493" s="4">
        <v>18.176321507537562</v>
      </c>
      <c r="D493" s="4">
        <v>6.049978745369522</v>
      </c>
      <c r="E493" s="3">
        <f>LOOKUP(C493,{0,30,60,90},{1,2,3,4})</f>
        <v>1</v>
      </c>
    </row>
    <row r="494" spans="1:5" x14ac:dyDescent="0.25">
      <c r="A494" s="3" t="s">
        <v>12</v>
      </c>
      <c r="B494" s="3">
        <v>1976</v>
      </c>
      <c r="C494" s="4">
        <v>20.804360217315001</v>
      </c>
      <c r="D494" s="4">
        <v>6.3604999069474477</v>
      </c>
      <c r="E494" s="3">
        <f>LOOKUP(C494,{0,30,60,90},{1,2,3,4})</f>
        <v>1</v>
      </c>
    </row>
    <row r="495" spans="1:5" x14ac:dyDescent="0.25">
      <c r="A495" s="3" t="s">
        <v>12</v>
      </c>
      <c r="B495" s="3">
        <v>1977</v>
      </c>
      <c r="C495" s="4">
        <v>23.232852774137179</v>
      </c>
      <c r="D495" s="4">
        <v>3.4281791751911372</v>
      </c>
      <c r="E495" s="3">
        <f>LOOKUP(C495,{0,30,60,90},{1,2,3,4})</f>
        <v>1</v>
      </c>
    </row>
    <row r="496" spans="1:5" x14ac:dyDescent="0.25">
      <c r="A496" s="3" t="s">
        <v>12</v>
      </c>
      <c r="B496" s="3">
        <v>1978</v>
      </c>
      <c r="C496" s="4">
        <v>23.651987110633726</v>
      </c>
      <c r="D496" s="4">
        <v>6.6967713389638694</v>
      </c>
      <c r="E496" s="3">
        <f>LOOKUP(C496,{0,30,60,90},{1,2,3,4})</f>
        <v>1</v>
      </c>
    </row>
    <row r="497" spans="1:5" x14ac:dyDescent="0.25">
      <c r="A497" s="3" t="s">
        <v>12</v>
      </c>
      <c r="B497" s="3">
        <v>1979</v>
      </c>
      <c r="C497" s="4">
        <v>23.133294864396998</v>
      </c>
      <c r="D497" s="4">
        <v>3.6907390015733732</v>
      </c>
      <c r="E497" s="3">
        <f>LOOKUP(C497,{0,30,60,90},{1,2,3,4})</f>
        <v>1</v>
      </c>
    </row>
    <row r="498" spans="1:5" x14ac:dyDescent="0.25">
      <c r="A498" s="3" t="s">
        <v>12</v>
      </c>
      <c r="B498" s="3">
        <v>1980</v>
      </c>
      <c r="C498" s="4">
        <v>24.592685154034701</v>
      </c>
      <c r="D498" s="4">
        <v>0.67700000000000005</v>
      </c>
      <c r="E498" s="3">
        <f>LOOKUP(C498,{0,30,60,90},{1,2,3,4})</f>
        <v>1</v>
      </c>
    </row>
    <row r="499" spans="1:5" x14ac:dyDescent="0.25">
      <c r="A499" s="3" t="s">
        <v>12</v>
      </c>
      <c r="B499" s="3">
        <v>1981</v>
      </c>
      <c r="C499" s="4">
        <v>28.773887907499599</v>
      </c>
      <c r="D499" s="4">
        <v>-1.554</v>
      </c>
      <c r="E499" s="3">
        <f>LOOKUP(C499,{0,30,60,90},{1,2,3,4})</f>
        <v>1</v>
      </c>
    </row>
    <row r="500" spans="1:5" x14ac:dyDescent="0.25">
      <c r="A500" s="3" t="s">
        <v>12</v>
      </c>
      <c r="B500" s="3">
        <v>1982</v>
      </c>
      <c r="C500" s="4">
        <v>29.634241529634256</v>
      </c>
      <c r="D500" s="4">
        <v>-1.133</v>
      </c>
      <c r="E500" s="3">
        <f>LOOKUP(C500,{0,30,60,90},{1,2,3,4})</f>
        <v>1</v>
      </c>
    </row>
    <row r="501" spans="1:5" x14ac:dyDescent="0.25">
      <c r="A501" s="3" t="s">
        <v>12</v>
      </c>
      <c r="B501" s="3">
        <v>1983</v>
      </c>
      <c r="C501" s="4">
        <v>33.959588133959713</v>
      </c>
      <c r="D501" s="4">
        <v>-1.079</v>
      </c>
      <c r="E501" s="3">
        <f>LOOKUP(C501,{0,30,60,90},{1,2,3,4})</f>
        <v>2</v>
      </c>
    </row>
    <row r="502" spans="1:5" x14ac:dyDescent="0.25">
      <c r="A502" s="3" t="s">
        <v>12</v>
      </c>
      <c r="B502" s="3">
        <v>1984</v>
      </c>
      <c r="C502" s="4">
        <v>40.503248040503351</v>
      </c>
      <c r="D502" s="4">
        <v>2.0110000000000001</v>
      </c>
      <c r="E502" s="3">
        <f>LOOKUP(C502,{0,30,60,90},{1,2,3,4})</f>
        <v>2</v>
      </c>
    </row>
    <row r="503" spans="1:5" x14ac:dyDescent="0.25">
      <c r="A503" s="3" t="s">
        <v>12</v>
      </c>
      <c r="B503" s="3">
        <v>1985</v>
      </c>
      <c r="C503" s="4">
        <v>47.132628047132634</v>
      </c>
      <c r="D503" s="4">
        <v>2.5099999999999998</v>
      </c>
      <c r="E503" s="3">
        <f>LOOKUP(C503,{0,30,60,90},{1,2,3,4})</f>
        <v>2</v>
      </c>
    </row>
    <row r="504" spans="1:5" x14ac:dyDescent="0.25">
      <c r="A504" s="3" t="s">
        <v>12</v>
      </c>
      <c r="B504" s="3">
        <v>1986</v>
      </c>
      <c r="C504" s="4">
        <v>47.660039947660081</v>
      </c>
      <c r="D504" s="4">
        <v>0.51800000000000002</v>
      </c>
      <c r="E504" s="3">
        <f>LOOKUP(C504,{0,30,60,90},{1,2,3,4})</f>
        <v>2</v>
      </c>
    </row>
    <row r="505" spans="1:5" x14ac:dyDescent="0.25">
      <c r="A505" s="3" t="s">
        <v>12</v>
      </c>
      <c r="B505" s="3">
        <v>1987</v>
      </c>
      <c r="C505" s="4">
        <v>52.987777652987795</v>
      </c>
      <c r="D505" s="4">
        <v>-2.2589999999999999</v>
      </c>
      <c r="E505" s="3">
        <f>LOOKUP(C505,{0,30,60,90},{1,2,3,4})</f>
        <v>2</v>
      </c>
    </row>
    <row r="506" spans="1:5" x14ac:dyDescent="0.25">
      <c r="A506" s="3" t="s">
        <v>12</v>
      </c>
      <c r="B506" s="3">
        <v>1988</v>
      </c>
      <c r="C506" s="4">
        <v>62.663144762663137</v>
      </c>
      <c r="D506" s="4">
        <v>4.2880000000000003</v>
      </c>
      <c r="E506" s="3">
        <f>LOOKUP(C506,{0,30,60,90},{1,2,3,4})</f>
        <v>3</v>
      </c>
    </row>
    <row r="507" spans="1:5" x14ac:dyDescent="0.25">
      <c r="A507" s="3" t="s">
        <v>12</v>
      </c>
      <c r="B507" s="3">
        <v>1989</v>
      </c>
      <c r="C507" s="4">
        <v>65.840295465840342</v>
      </c>
      <c r="D507" s="4">
        <v>3.8</v>
      </c>
      <c r="E507" s="3">
        <f>LOOKUP(C507,{0,30,60,90},{1,2,3,4})</f>
        <v>3</v>
      </c>
    </row>
    <row r="508" spans="1:5" x14ac:dyDescent="0.25">
      <c r="A508" s="3" t="s">
        <v>12</v>
      </c>
      <c r="B508" s="3">
        <v>1990</v>
      </c>
      <c r="C508" s="4">
        <v>89.066840389066542</v>
      </c>
      <c r="D508" s="4">
        <v>0</v>
      </c>
      <c r="E508" s="3">
        <f>LOOKUP(C508,{0,30,60,90},{1,2,3,4})</f>
        <v>3</v>
      </c>
    </row>
    <row r="509" spans="1:5" x14ac:dyDescent="0.25">
      <c r="A509" s="3" t="s">
        <v>12</v>
      </c>
      <c r="B509" s="3">
        <v>1991</v>
      </c>
      <c r="C509" s="4">
        <v>91.124768591124621</v>
      </c>
      <c r="D509" s="4">
        <v>3.1</v>
      </c>
      <c r="E509" s="3">
        <f>LOOKUP(C509,{0,30,60,90},{1,2,3,4})</f>
        <v>4</v>
      </c>
    </row>
    <row r="510" spans="1:5" x14ac:dyDescent="0.25">
      <c r="A510" s="3" t="s">
        <v>12</v>
      </c>
      <c r="B510" s="3">
        <v>1992</v>
      </c>
      <c r="C510" s="4">
        <v>97.609643697609727</v>
      </c>
      <c r="D510" s="4">
        <v>0.7</v>
      </c>
      <c r="E510" s="3">
        <f>LOOKUP(C510,{0,30,60,90},{1,2,3,4})</f>
        <v>4</v>
      </c>
    </row>
    <row r="511" spans="1:5" x14ac:dyDescent="0.25">
      <c r="A511" s="3" t="s">
        <v>12</v>
      </c>
      <c r="B511" s="3">
        <v>1993</v>
      </c>
      <c r="C511" s="4">
        <v>97.608000000000004</v>
      </c>
      <c r="D511" s="4">
        <v>-1.6</v>
      </c>
      <c r="E511" s="3">
        <f>LOOKUP(C511,{0,30,60,90},{1,2,3,4})</f>
        <v>4</v>
      </c>
    </row>
    <row r="512" spans="1:5" x14ac:dyDescent="0.25">
      <c r="A512" s="3" t="s">
        <v>12</v>
      </c>
      <c r="B512" s="3">
        <v>1994</v>
      </c>
      <c r="C512" s="4">
        <v>103.197</v>
      </c>
      <c r="D512" s="4">
        <v>2</v>
      </c>
      <c r="E512" s="3">
        <f>LOOKUP(C512,{0,30,60,90},{1,2,3,4})</f>
        <v>4</v>
      </c>
    </row>
    <row r="513" spans="1:5" x14ac:dyDescent="0.25">
      <c r="A513" s="3" t="s">
        <v>12</v>
      </c>
      <c r="B513" s="3">
        <v>1995</v>
      </c>
      <c r="C513" s="4">
        <v>104.806</v>
      </c>
      <c r="D513" s="4">
        <v>2.1</v>
      </c>
      <c r="E513" s="3">
        <f>LOOKUP(C513,{0,30,60,90},{1,2,3,4})</f>
        <v>4</v>
      </c>
    </row>
    <row r="514" spans="1:5" x14ac:dyDescent="0.25">
      <c r="A514" s="3" t="s">
        <v>12</v>
      </c>
      <c r="B514" s="3">
        <v>1996</v>
      </c>
      <c r="C514" s="4">
        <v>108.105</v>
      </c>
      <c r="D514" s="4">
        <v>2.3580000000000001</v>
      </c>
      <c r="E514" s="3">
        <f>LOOKUP(C514,{0,30,60,90},{1,2,3,4})</f>
        <v>4</v>
      </c>
    </row>
    <row r="515" spans="1:5" x14ac:dyDescent="0.25">
      <c r="A515" s="3" t="s">
        <v>12</v>
      </c>
      <c r="B515" s="3">
        <v>1997</v>
      </c>
      <c r="C515" s="4">
        <v>105.22</v>
      </c>
      <c r="D515" s="4">
        <v>3.6379999999999999</v>
      </c>
      <c r="E515" s="3">
        <f>LOOKUP(C515,{0,30,60,90},{1,2,3,4})</f>
        <v>4</v>
      </c>
    </row>
    <row r="516" spans="1:5" x14ac:dyDescent="0.25">
      <c r="A516" s="3" t="s">
        <v>12</v>
      </c>
      <c r="B516" s="3">
        <v>1998</v>
      </c>
      <c r="C516" s="4">
        <v>103.746</v>
      </c>
      <c r="D516" s="4">
        <v>3.3639999999999999</v>
      </c>
      <c r="E516" s="3">
        <f>LOOKUP(C516,{0,30,60,90},{1,2,3,4})</f>
        <v>4</v>
      </c>
    </row>
    <row r="517" spans="1:5" x14ac:dyDescent="0.25">
      <c r="A517" s="3" t="s">
        <v>12</v>
      </c>
      <c r="B517" s="3">
        <v>1999</v>
      </c>
      <c r="C517" s="4">
        <v>103.56100000000001</v>
      </c>
      <c r="D517" s="4">
        <v>3.42</v>
      </c>
      <c r="E517" s="3">
        <f>LOOKUP(C517,{0,30,60,90},{1,2,3,4})</f>
        <v>4</v>
      </c>
    </row>
    <row r="518" spans="1:5" x14ac:dyDescent="0.25">
      <c r="A518" s="3" t="s">
        <v>12</v>
      </c>
      <c r="B518" s="3">
        <v>2000</v>
      </c>
      <c r="C518" s="4">
        <v>108.926</v>
      </c>
      <c r="D518" s="4">
        <v>4.4770000000000003</v>
      </c>
      <c r="E518" s="3">
        <f>LOOKUP(C518,{0,30,60,90},{1,2,3,4})</f>
        <v>4</v>
      </c>
    </row>
    <row r="519" spans="1:5" x14ac:dyDescent="0.25">
      <c r="A519" s="3" t="s">
        <v>12</v>
      </c>
      <c r="B519" s="3">
        <v>2001</v>
      </c>
      <c r="C519" s="4">
        <v>109.684</v>
      </c>
      <c r="D519" s="4">
        <v>4.1970000000000001</v>
      </c>
      <c r="E519" s="3">
        <f>LOOKUP(C519,{0,30,60,90},{1,2,3,4})</f>
        <v>4</v>
      </c>
    </row>
    <row r="520" spans="1:5" x14ac:dyDescent="0.25">
      <c r="A520" s="3" t="s">
        <v>12</v>
      </c>
      <c r="B520" s="3">
        <v>2002</v>
      </c>
      <c r="C520" s="4">
        <v>109.199</v>
      </c>
      <c r="D520" s="4">
        <v>3.4390000000000001</v>
      </c>
      <c r="E520" s="3">
        <f>LOOKUP(C520,{0,30,60,90},{1,2,3,4})</f>
        <v>4</v>
      </c>
    </row>
    <row r="521" spans="1:5" x14ac:dyDescent="0.25">
      <c r="A521" s="3" t="s">
        <v>12</v>
      </c>
      <c r="B521" s="3">
        <v>2003</v>
      </c>
      <c r="C521" s="4">
        <v>106.407</v>
      </c>
      <c r="D521" s="4">
        <v>5.5819999999999999</v>
      </c>
      <c r="E521" s="3">
        <f>LOOKUP(C521,{0,30,60,90},{1,2,3,4})</f>
        <v>4</v>
      </c>
    </row>
    <row r="522" spans="1:5" x14ac:dyDescent="0.25">
      <c r="A522" s="3" t="s">
        <v>12</v>
      </c>
      <c r="B522" s="3">
        <v>2004</v>
      </c>
      <c r="C522" s="4">
        <v>108.282</v>
      </c>
      <c r="D522" s="4">
        <v>4.9160000000000004</v>
      </c>
      <c r="E522" s="3">
        <f>LOOKUP(C522,{0,30,60,90},{1,2,3,4})</f>
        <v>4</v>
      </c>
    </row>
    <row r="523" spans="1:5" x14ac:dyDescent="0.25">
      <c r="A523" s="3" t="s">
        <v>12</v>
      </c>
      <c r="B523" s="3">
        <v>2005</v>
      </c>
      <c r="C523" s="4">
        <v>108.991</v>
      </c>
      <c r="D523" s="4">
        <v>2.8980000000000001</v>
      </c>
      <c r="E523" s="3">
        <f>LOOKUP(C523,{0,30,60,90},{1,2,3,4})</f>
        <v>4</v>
      </c>
    </row>
    <row r="524" spans="1:5" x14ac:dyDescent="0.25">
      <c r="A524" s="3" t="s">
        <v>12</v>
      </c>
      <c r="B524" s="3">
        <v>2006</v>
      </c>
      <c r="C524" s="4">
        <v>106.10299999999999</v>
      </c>
      <c r="D524" s="4">
        <v>4.4969999999999999</v>
      </c>
      <c r="E524" s="3">
        <f>LOOKUP(C524,{0,30,60,90},{1,2,3,4})</f>
        <v>4</v>
      </c>
    </row>
    <row r="525" spans="1:5" x14ac:dyDescent="0.25">
      <c r="A525" s="3" t="s">
        <v>12</v>
      </c>
      <c r="B525" s="3">
        <v>2007</v>
      </c>
      <c r="C525" s="4">
        <v>105.03</v>
      </c>
      <c r="D525" s="4">
        <v>4.0359999999999996</v>
      </c>
      <c r="E525" s="3">
        <f>LOOKUP(C525,{0,30,60,90},{1,2,3,4})</f>
        <v>4</v>
      </c>
    </row>
    <row r="526" spans="1:5" x14ac:dyDescent="0.25">
      <c r="A526" s="3" t="s">
        <v>12</v>
      </c>
      <c r="B526" s="3">
        <v>2008</v>
      </c>
      <c r="C526" s="4">
        <v>107.872</v>
      </c>
      <c r="D526" s="4">
        <v>2.9329999999999998</v>
      </c>
      <c r="E526" s="3">
        <f>LOOKUP(C526,{0,30,60,90},{1,2,3,4})</f>
        <v>4</v>
      </c>
    </row>
    <row r="527" spans="1:5" x14ac:dyDescent="0.25">
      <c r="A527" s="3" t="s">
        <v>12</v>
      </c>
      <c r="B527" s="3">
        <v>2009</v>
      </c>
      <c r="C527" s="4">
        <v>100</v>
      </c>
      <c r="D527" s="4">
        <v>-0.753</v>
      </c>
      <c r="E527" s="3">
        <f>LOOKUP(C527,{0,30,60,90},{1,2,3,4})</f>
        <v>4</v>
      </c>
    </row>
    <row r="528" spans="1:5" x14ac:dyDescent="0.25">
      <c r="A528" s="3" t="s">
        <v>13</v>
      </c>
      <c r="B528" s="3">
        <v>1947</v>
      </c>
      <c r="C528" s="4">
        <v>20.590530728046058</v>
      </c>
      <c r="D528" s="4">
        <v>1.8947368421052602</v>
      </c>
      <c r="E528" s="3">
        <f>LOOKUP(C528,{0,30,60,90},{1,2,3,4})</f>
        <v>1</v>
      </c>
    </row>
    <row r="529" spans="1:5" x14ac:dyDescent="0.25">
      <c r="A529" s="3" t="s">
        <v>13</v>
      </c>
      <c r="B529" s="3">
        <v>1948</v>
      </c>
      <c r="C529" s="4">
        <v>21.017088509657469</v>
      </c>
      <c r="D529" s="4">
        <v>4.8608090474119292</v>
      </c>
      <c r="E529" s="3">
        <f>LOOKUP(C529,{0,30,60,90},{1,2,3,4})</f>
        <v>1</v>
      </c>
    </row>
    <row r="530" spans="1:5" x14ac:dyDescent="0.25">
      <c r="A530" s="3" t="s">
        <v>13</v>
      </c>
      <c r="B530" s="3">
        <v>1949</v>
      </c>
      <c r="C530" s="4">
        <v>27.543229960148391</v>
      </c>
      <c r="D530" s="4">
        <v>5.2369594524525498</v>
      </c>
      <c r="E530" s="3">
        <f>LOOKUP(C530,{0,30,60,90},{1,2,3,4})</f>
        <v>1</v>
      </c>
    </row>
    <row r="531" spans="1:5" x14ac:dyDescent="0.25">
      <c r="A531" s="3" t="s">
        <v>13</v>
      </c>
      <c r="B531" s="3">
        <v>1950</v>
      </c>
      <c r="C531" s="4">
        <v>37.684479287297577</v>
      </c>
      <c r="D531" s="4">
        <v>0.81789515175403338</v>
      </c>
      <c r="E531" s="3">
        <f>LOOKUP(C531,{0,30,60,90},{1,2,3,4})</f>
        <v>2</v>
      </c>
    </row>
    <row r="532" spans="1:5" x14ac:dyDescent="0.25">
      <c r="A532" s="3" t="s">
        <v>13</v>
      </c>
      <c r="B532" s="3">
        <v>1951</v>
      </c>
      <c r="C532" s="4">
        <v>45.606414632627271</v>
      </c>
      <c r="D532" s="4">
        <v>2.511973414133517</v>
      </c>
      <c r="E532" s="3">
        <f>LOOKUP(C532,{0,30,60,90},{1,2,3,4})</f>
        <v>2</v>
      </c>
    </row>
    <row r="533" spans="1:5" x14ac:dyDescent="0.25">
      <c r="A533" s="3" t="s">
        <v>13</v>
      </c>
      <c r="B533" s="3">
        <v>1952</v>
      </c>
      <c r="C533" s="4">
        <v>47.428865452534389</v>
      </c>
      <c r="D533" s="4">
        <v>2.5266971777269331</v>
      </c>
      <c r="E533" s="3">
        <f>LOOKUP(C533,{0,30,60,90},{1,2,3,4})</f>
        <v>2</v>
      </c>
    </row>
    <row r="534" spans="1:5" x14ac:dyDescent="0.25">
      <c r="A534" s="3" t="s">
        <v>13</v>
      </c>
      <c r="B534" s="3">
        <v>1953</v>
      </c>
      <c r="C534" s="4">
        <v>49.222756791946523</v>
      </c>
      <c r="D534" s="4">
        <v>2.696921789268103</v>
      </c>
      <c r="E534" s="3">
        <f>LOOKUP(C534,{0,30,60,90},{1,2,3,4})</f>
        <v>2</v>
      </c>
    </row>
    <row r="535" spans="1:5" x14ac:dyDescent="0.25">
      <c r="A535" s="3" t="s">
        <v>13</v>
      </c>
      <c r="B535" s="3">
        <v>1954</v>
      </c>
      <c r="C535" s="4">
        <v>55.983426375468504</v>
      </c>
      <c r="D535" s="4">
        <v>0.89649551752242207</v>
      </c>
      <c r="E535" s="3">
        <f>LOOKUP(C535,{0,30,60,90},{1,2,3,4})</f>
        <v>2</v>
      </c>
    </row>
    <row r="536" spans="1:5" x14ac:dyDescent="0.25">
      <c r="A536" s="3" t="s">
        <v>13</v>
      </c>
      <c r="B536" s="3">
        <v>1955</v>
      </c>
      <c r="C536" s="4">
        <v>63.819868045256285</v>
      </c>
      <c r="D536" s="4">
        <v>2.6027643152037427</v>
      </c>
      <c r="E536" s="3">
        <f>LOOKUP(C536,{0,30,60,90},{1,2,3,4})</f>
        <v>3</v>
      </c>
    </row>
    <row r="537" spans="1:5" x14ac:dyDescent="0.25">
      <c r="A537" s="3" t="s">
        <v>13</v>
      </c>
      <c r="B537" s="3">
        <v>1956</v>
      </c>
      <c r="C537" s="4">
        <v>67.314450614522983</v>
      </c>
      <c r="D537" s="4">
        <v>-1.3033589923023059</v>
      </c>
      <c r="E537" s="3">
        <f>LOOKUP(C537,{0,30,60,90},{1,2,3,4})</f>
        <v>3</v>
      </c>
    </row>
    <row r="538" spans="1:5" x14ac:dyDescent="0.25">
      <c r="A538" s="3" t="s">
        <v>13</v>
      </c>
      <c r="B538" s="3">
        <v>1957</v>
      </c>
      <c r="C538" s="4">
        <v>70.149163804752931</v>
      </c>
      <c r="D538" s="4">
        <v>-0.15066914827617239</v>
      </c>
      <c r="E538" s="3">
        <f>LOOKUP(C538,{0,30,60,90},{1,2,3,4})</f>
        <v>3</v>
      </c>
    </row>
    <row r="539" spans="1:5" x14ac:dyDescent="0.25">
      <c r="A539" s="3" t="s">
        <v>13</v>
      </c>
      <c r="B539" s="3">
        <v>1958</v>
      </c>
      <c r="C539" s="4">
        <v>72.794230814560507</v>
      </c>
      <c r="D539" s="4">
        <v>-2.0592934493165238</v>
      </c>
      <c r="E539" s="3">
        <f>LOOKUP(C539,{0,30,60,90},{1,2,3,4})</f>
        <v>3</v>
      </c>
    </row>
    <row r="540" spans="1:5" x14ac:dyDescent="0.25">
      <c r="A540" s="3" t="s">
        <v>13</v>
      </c>
      <c r="B540" s="3">
        <v>1959</v>
      </c>
      <c r="C540" s="4">
        <v>70.336696455056412</v>
      </c>
      <c r="D540" s="4">
        <v>4.051114736269712</v>
      </c>
      <c r="E540" s="3">
        <f>LOOKUP(C540,{0,30,60,90},{1,2,3,4})</f>
        <v>3</v>
      </c>
    </row>
    <row r="541" spans="1:5" x14ac:dyDescent="0.25">
      <c r="A541" s="3" t="s">
        <v>13</v>
      </c>
      <c r="B541" s="3">
        <v>1960</v>
      </c>
      <c r="C541" s="4">
        <v>73.639081134041845</v>
      </c>
      <c r="D541" s="4">
        <v>5.6266875707690955</v>
      </c>
      <c r="E541" s="3">
        <f>LOOKUP(C541,{0,30,60,90},{1,2,3,4})</f>
        <v>3</v>
      </c>
    </row>
    <row r="542" spans="1:5" x14ac:dyDescent="0.25">
      <c r="A542" s="3" t="s">
        <v>13</v>
      </c>
      <c r="B542" s="3">
        <v>1961</v>
      </c>
      <c r="C542" s="4">
        <v>73.660388546967766</v>
      </c>
      <c r="D542" s="4">
        <v>4.7744701904840481</v>
      </c>
      <c r="E542" s="3">
        <f>LOOKUP(C542,{0,30,60,90},{1,2,3,4})</f>
        <v>3</v>
      </c>
    </row>
    <row r="543" spans="1:5" x14ac:dyDescent="0.25">
      <c r="A543" s="3" t="s">
        <v>13</v>
      </c>
      <c r="B543" s="3">
        <v>1962</v>
      </c>
      <c r="C543" s="4">
        <v>73.513124821433721</v>
      </c>
      <c r="D543" s="4">
        <v>3.2583031638595994</v>
      </c>
      <c r="E543" s="3">
        <f>LOOKUP(C543,{0,30,60,90},{1,2,3,4})</f>
        <v>3</v>
      </c>
    </row>
    <row r="544" spans="1:5" x14ac:dyDescent="0.25">
      <c r="A544" s="3" t="s">
        <v>13</v>
      </c>
      <c r="B544" s="3">
        <v>1963</v>
      </c>
      <c r="C544" s="4">
        <v>74.475065290139113</v>
      </c>
      <c r="D544" s="4">
        <v>4.733231707317076</v>
      </c>
      <c r="E544" s="3">
        <f>LOOKUP(C544,{0,30,60,90},{1,2,3,4})</f>
        <v>3</v>
      </c>
    </row>
    <row r="545" spans="1:5" x14ac:dyDescent="0.25">
      <c r="A545" s="3" t="s">
        <v>13</v>
      </c>
      <c r="B545" s="3">
        <v>1964</v>
      </c>
      <c r="C545" s="4">
        <v>70.889501535793514</v>
      </c>
      <c r="D545" s="4">
        <v>3.9152900080052344</v>
      </c>
      <c r="E545" s="3">
        <f>LOOKUP(C545,{0,30,60,90},{1,2,3,4})</f>
        <v>3</v>
      </c>
    </row>
    <row r="546" spans="1:5" x14ac:dyDescent="0.25">
      <c r="A546" s="3" t="s">
        <v>13</v>
      </c>
      <c r="B546" s="3">
        <v>1965</v>
      </c>
      <c r="C546" s="4">
        <v>73.418363953061515</v>
      </c>
      <c r="D546" s="4">
        <v>1.7438195952097502</v>
      </c>
      <c r="E546" s="3">
        <f>LOOKUP(C546,{0,30,60,90},{1,2,3,4})</f>
        <v>3</v>
      </c>
    </row>
    <row r="547" spans="1:5" x14ac:dyDescent="0.25">
      <c r="A547" s="3" t="s">
        <v>13</v>
      </c>
      <c r="B547" s="3">
        <v>1966</v>
      </c>
      <c r="C547" s="4">
        <v>78.05463824677274</v>
      </c>
      <c r="D547" s="4">
        <v>0.85352422907489789</v>
      </c>
      <c r="E547" s="3">
        <f>LOOKUP(C547,{0,30,60,90},{1,2,3,4})</f>
        <v>3</v>
      </c>
    </row>
    <row r="548" spans="1:5" x14ac:dyDescent="0.25">
      <c r="A548" s="3" t="s">
        <v>13</v>
      </c>
      <c r="B548" s="3">
        <v>1967</v>
      </c>
      <c r="C548" s="4">
        <v>76.972958165660927</v>
      </c>
      <c r="D548" s="4">
        <v>5.9309309309309333</v>
      </c>
      <c r="E548" s="3">
        <f>LOOKUP(C548,{0,30,60,90},{1,2,3,4})</f>
        <v>3</v>
      </c>
    </row>
    <row r="549" spans="1:5" x14ac:dyDescent="0.25">
      <c r="A549" s="3" t="s">
        <v>13</v>
      </c>
      <c r="B549" s="3">
        <v>1968</v>
      </c>
      <c r="C549" s="4">
        <v>66.104765615906643</v>
      </c>
      <c r="D549" s="4">
        <v>8.2662199600541229</v>
      </c>
      <c r="E549" s="3">
        <f>LOOKUP(C549,{0,30,60,90},{1,2,3,4})</f>
        <v>3</v>
      </c>
    </row>
    <row r="550" spans="1:5" x14ac:dyDescent="0.25">
      <c r="A550" s="3" t="s">
        <v>13</v>
      </c>
      <c r="B550" s="3">
        <v>1969</v>
      </c>
      <c r="C550" s="4">
        <v>63.585673342705967</v>
      </c>
      <c r="D550" s="4">
        <v>6.0164246607950389</v>
      </c>
      <c r="E550" s="3">
        <f>LOOKUP(C550,{0,30,60,90},{1,2,3,4})</f>
        <v>3</v>
      </c>
    </row>
    <row r="551" spans="1:5" x14ac:dyDescent="0.25">
      <c r="A551" s="3" t="s">
        <v>13</v>
      </c>
      <c r="B551" s="3">
        <v>1970</v>
      </c>
      <c r="C551" s="4">
        <v>62.237488734334349</v>
      </c>
      <c r="D551" s="4">
        <v>2.6606792029188808</v>
      </c>
      <c r="E551" s="3">
        <f>LOOKUP(C551,{0,30,60,90},{1,2,3,4})</f>
        <v>3</v>
      </c>
    </row>
    <row r="552" spans="1:5" x14ac:dyDescent="0.25">
      <c r="A552" s="3" t="s">
        <v>13</v>
      </c>
      <c r="B552" s="3">
        <v>1971</v>
      </c>
      <c r="C552" s="4">
        <v>59.672946351726118</v>
      </c>
      <c r="D552" s="4">
        <v>3.4665646016731388</v>
      </c>
      <c r="E552" s="3">
        <f>LOOKUP(C552,{0,30,60,90},{1,2,3,4})</f>
        <v>2</v>
      </c>
    </row>
    <row r="553" spans="1:5" x14ac:dyDescent="0.25">
      <c r="A553" s="3" t="s">
        <v>13</v>
      </c>
      <c r="B553" s="3">
        <v>1972</v>
      </c>
      <c r="C553" s="4">
        <v>55.882553734172184</v>
      </c>
      <c r="D553" s="4">
        <v>6.4894572742165701</v>
      </c>
      <c r="E553" s="3">
        <f>LOOKUP(C553,{0,30,60,90},{1,2,3,4})</f>
        <v>2</v>
      </c>
    </row>
    <row r="554" spans="1:5" x14ac:dyDescent="0.25">
      <c r="A554" s="3" t="s">
        <v>13</v>
      </c>
      <c r="B554" s="3">
        <v>1973</v>
      </c>
      <c r="C554" s="4">
        <v>52.06176418387269</v>
      </c>
      <c r="D554" s="4">
        <v>4.7243312986948505</v>
      </c>
      <c r="E554" s="3">
        <f>LOOKUP(C554,{0,30,60,90},{1,2,3,4})</f>
        <v>2</v>
      </c>
    </row>
    <row r="555" spans="1:5" x14ac:dyDescent="0.25">
      <c r="A555" s="3" t="s">
        <v>13</v>
      </c>
      <c r="B555" s="3">
        <v>1974</v>
      </c>
      <c r="C555" s="4">
        <v>65.459173987377383</v>
      </c>
      <c r="D555" s="4">
        <v>4.260057811685547</v>
      </c>
      <c r="E555" s="3">
        <f>LOOKUP(C555,{0,30,60,90},{1,2,3,4})</f>
        <v>3</v>
      </c>
    </row>
    <row r="556" spans="1:5" x14ac:dyDescent="0.25">
      <c r="A556" s="3" t="s">
        <v>13</v>
      </c>
      <c r="B556" s="3">
        <v>1975</v>
      </c>
      <c r="C556" s="4">
        <v>72.359516304464094</v>
      </c>
      <c r="D556" s="4">
        <v>5.6540314516862145</v>
      </c>
      <c r="E556" s="3">
        <f>LOOKUP(C556,{0,30,60,90},{1,2,3,4})</f>
        <v>3</v>
      </c>
    </row>
    <row r="557" spans="1:5" x14ac:dyDescent="0.25">
      <c r="A557" s="3" t="s">
        <v>13</v>
      </c>
      <c r="B557" s="3">
        <v>1976</v>
      </c>
      <c r="C557" s="4">
        <v>77.639291608744685</v>
      </c>
      <c r="D557" s="4">
        <v>1.3980899939774583</v>
      </c>
      <c r="E557" s="3">
        <f>LOOKUP(C557,{0,30,60,90},{1,2,3,4})</f>
        <v>3</v>
      </c>
    </row>
    <row r="558" spans="1:5" x14ac:dyDescent="0.25">
      <c r="A558" s="3" t="s">
        <v>13</v>
      </c>
      <c r="B558" s="3">
        <v>1977</v>
      </c>
      <c r="C558" s="4">
        <v>74.143981563572154</v>
      </c>
      <c r="D558" s="4">
        <v>8.2092401680030633</v>
      </c>
      <c r="E558" s="3">
        <f>LOOKUP(C558,{0,30,60,90},{1,2,3,4})</f>
        <v>3</v>
      </c>
    </row>
    <row r="559" spans="1:5" x14ac:dyDescent="0.25">
      <c r="A559" s="3" t="s">
        <v>13</v>
      </c>
      <c r="B559" s="3">
        <v>1978</v>
      </c>
      <c r="C559" s="4">
        <v>76.47191833670955</v>
      </c>
      <c r="D559" s="4">
        <v>7.1904649886301186</v>
      </c>
      <c r="E559" s="3">
        <f>LOOKUP(C559,{0,30,60,90},{1,2,3,4})</f>
        <v>3</v>
      </c>
    </row>
    <row r="560" spans="1:5" x14ac:dyDescent="0.25">
      <c r="A560" s="3" t="s">
        <v>13</v>
      </c>
      <c r="B560" s="3">
        <v>1979</v>
      </c>
      <c r="C560" s="4">
        <v>82.606185356979296</v>
      </c>
      <c r="D560" s="4">
        <v>3.0724213606437401</v>
      </c>
      <c r="E560" s="3">
        <f>LOOKUP(C560,{0,30,60,90},{1,2,3,4})</f>
        <v>3</v>
      </c>
    </row>
    <row r="561" spans="1:5" x14ac:dyDescent="0.25">
      <c r="A561" s="3" t="s">
        <v>13</v>
      </c>
      <c r="B561" s="3">
        <v>1980</v>
      </c>
      <c r="C561" s="4">
        <v>84.35120996787991</v>
      </c>
      <c r="D561" s="4">
        <v>2.9</v>
      </c>
      <c r="E561" s="3">
        <f>LOOKUP(C561,{0,30,60,90},{1,2,3,4})</f>
        <v>3</v>
      </c>
    </row>
    <row r="562" spans="1:5" x14ac:dyDescent="0.25">
      <c r="A562" s="3" t="s">
        <v>13</v>
      </c>
      <c r="B562" s="3">
        <v>1981</v>
      </c>
      <c r="C562" s="4">
        <v>89.752758709986963</v>
      </c>
      <c r="D562" s="4">
        <v>2.5</v>
      </c>
      <c r="E562" s="3">
        <f>LOOKUP(C562,{0,30,60,90},{1,2,3,4})</f>
        <v>3</v>
      </c>
    </row>
    <row r="563" spans="1:5" x14ac:dyDescent="0.25">
      <c r="A563" s="3" t="s">
        <v>13</v>
      </c>
      <c r="B563" s="3">
        <v>1982</v>
      </c>
      <c r="C563" s="4">
        <v>87.201731911025632</v>
      </c>
      <c r="D563" s="4">
        <v>1.5</v>
      </c>
      <c r="E563" s="3">
        <f>LOOKUP(C563,{0,30,60,90},{1,2,3,4})</f>
        <v>3</v>
      </c>
    </row>
    <row r="564" spans="1:5" x14ac:dyDescent="0.25">
      <c r="A564" s="3" t="s">
        <v>13</v>
      </c>
      <c r="B564" s="3">
        <v>1983</v>
      </c>
      <c r="C564" s="4">
        <v>96.491902890548928</v>
      </c>
      <c r="D564" s="4">
        <v>-0.7</v>
      </c>
      <c r="E564" s="3">
        <f>LOOKUP(C564,{0,30,60,90},{1,2,3,4})</f>
        <v>4</v>
      </c>
    </row>
    <row r="565" spans="1:5" x14ac:dyDescent="0.25">
      <c r="A565" s="3" t="s">
        <v>13</v>
      </c>
      <c r="B565" s="3">
        <v>1984</v>
      </c>
      <c r="C565" s="4">
        <v>101.6041264623402</v>
      </c>
      <c r="D565" s="4">
        <v>3.2</v>
      </c>
      <c r="E565" s="3">
        <f>LOOKUP(C565,{0,30,60,90},{1,2,3,4})</f>
        <v>4</v>
      </c>
    </row>
    <row r="566" spans="1:5" x14ac:dyDescent="0.25">
      <c r="A566" s="3" t="s">
        <v>13</v>
      </c>
      <c r="B566" s="3">
        <v>1985</v>
      </c>
      <c r="C566" s="4">
        <v>102.96317606948551</v>
      </c>
      <c r="D566" s="4">
        <v>1.9</v>
      </c>
      <c r="E566" s="3">
        <f>LOOKUP(C566,{0,30,60,90},{1,2,3,4})</f>
        <v>4</v>
      </c>
    </row>
    <row r="567" spans="1:5" x14ac:dyDescent="0.25">
      <c r="A567" s="3" t="s">
        <v>13</v>
      </c>
      <c r="B567" s="3">
        <v>1986</v>
      </c>
      <c r="C567" s="4">
        <v>109.6785713157939</v>
      </c>
      <c r="D567" s="4">
        <v>0.4</v>
      </c>
      <c r="E567" s="3">
        <f>LOOKUP(C567,{0,30,60,90},{1,2,3,4})</f>
        <v>4</v>
      </c>
    </row>
    <row r="568" spans="1:5" x14ac:dyDescent="0.25">
      <c r="A568" s="3" t="s">
        <v>13</v>
      </c>
      <c r="B568" s="3">
        <v>1987</v>
      </c>
      <c r="C568" s="4">
        <v>112.43013288998058</v>
      </c>
      <c r="D568" s="4">
        <v>3.6</v>
      </c>
      <c r="E568" s="3">
        <f>LOOKUP(C568,{0,30,60,90},{1,2,3,4})</f>
        <v>4</v>
      </c>
    </row>
    <row r="569" spans="1:5" x14ac:dyDescent="0.25">
      <c r="A569" s="3" t="s">
        <v>13</v>
      </c>
      <c r="B569" s="3">
        <v>1988</v>
      </c>
      <c r="C569" s="4">
        <v>108.33424911885255</v>
      </c>
      <c r="D569" s="4">
        <v>3</v>
      </c>
      <c r="E569" s="3">
        <f>LOOKUP(C569,{0,30,60,90},{1,2,3,4})</f>
        <v>4</v>
      </c>
    </row>
    <row r="570" spans="1:5" x14ac:dyDescent="0.25">
      <c r="A570" s="3" t="s">
        <v>13</v>
      </c>
      <c r="B570" s="3">
        <v>1989</v>
      </c>
      <c r="C570" s="4">
        <v>97.678635090652278</v>
      </c>
      <c r="D570" s="4">
        <v>5.6</v>
      </c>
      <c r="E570" s="3">
        <f>LOOKUP(C570,{0,30,60,90},{1,2,3,4})</f>
        <v>4</v>
      </c>
    </row>
    <row r="571" spans="1:5" x14ac:dyDescent="0.25">
      <c r="A571" s="3" t="s">
        <v>13</v>
      </c>
      <c r="B571" s="3">
        <v>1990</v>
      </c>
      <c r="C571" s="4">
        <v>87.709369665154497</v>
      </c>
      <c r="D571" s="4">
        <v>7.7</v>
      </c>
      <c r="E571" s="3">
        <f>LOOKUP(C571,{0,30,60,90},{1,2,3,4})</f>
        <v>3</v>
      </c>
    </row>
    <row r="572" spans="1:5" x14ac:dyDescent="0.25">
      <c r="A572" s="3" t="s">
        <v>13</v>
      </c>
      <c r="B572" s="3">
        <v>1991</v>
      </c>
      <c r="C572" s="4">
        <v>85.52135689144518</v>
      </c>
      <c r="D572" s="4">
        <v>1.6</v>
      </c>
      <c r="E572" s="3">
        <f>LOOKUP(C572,{0,30,60,90},{1,2,3,4})</f>
        <v>3</v>
      </c>
    </row>
    <row r="573" spans="1:5" x14ac:dyDescent="0.25">
      <c r="A573" s="3" t="s">
        <v>13</v>
      </c>
      <c r="B573" s="3">
        <v>1992</v>
      </c>
      <c r="C573" s="4">
        <v>83.55487239559838</v>
      </c>
      <c r="D573" s="4">
        <v>3.6</v>
      </c>
      <c r="E573" s="3">
        <f>LOOKUP(C573,{0,30,60,90},{1,2,3,4})</f>
        <v>3</v>
      </c>
    </row>
    <row r="574" spans="1:5" x14ac:dyDescent="0.25">
      <c r="A574" s="3" t="s">
        <v>13</v>
      </c>
      <c r="B574" s="3">
        <v>1993</v>
      </c>
      <c r="C574" s="4">
        <v>83.270773098799268</v>
      </c>
      <c r="D574" s="4">
        <v>2.2999999999999998</v>
      </c>
      <c r="E574" s="3">
        <f>LOOKUP(C574,{0,30,60,90},{1,2,3,4})</f>
        <v>3</v>
      </c>
    </row>
    <row r="575" spans="1:5" x14ac:dyDescent="0.25">
      <c r="A575" s="3" t="s">
        <v>13</v>
      </c>
      <c r="B575" s="3">
        <v>1994</v>
      </c>
      <c r="C575" s="4">
        <v>79.801497055440876</v>
      </c>
      <c r="D575" s="4">
        <v>5.9</v>
      </c>
      <c r="E575" s="3">
        <f>LOOKUP(C575,{0,30,60,90},{1,2,3,4})</f>
        <v>3</v>
      </c>
    </row>
    <row r="576" spans="1:5" x14ac:dyDescent="0.25">
      <c r="A576" s="3" t="s">
        <v>13</v>
      </c>
      <c r="B576" s="3">
        <v>1995</v>
      </c>
      <c r="C576" s="4">
        <v>72.953657329379581</v>
      </c>
      <c r="D576" s="4">
        <v>9.6</v>
      </c>
      <c r="E576" s="3">
        <f>LOOKUP(C576,{0,30,60,90},{1,2,3,4})</f>
        <v>3</v>
      </c>
    </row>
    <row r="577" spans="1:5" x14ac:dyDescent="0.25">
      <c r="A577" s="3" t="s">
        <v>13</v>
      </c>
      <c r="B577" s="3">
        <v>1996</v>
      </c>
      <c r="C577" s="4">
        <v>65.548644710450802</v>
      </c>
      <c r="D577" s="4">
        <v>8.1</v>
      </c>
      <c r="E577" s="3">
        <f>LOOKUP(C577,{0,30,60,90},{1,2,3,4})</f>
        <v>3</v>
      </c>
    </row>
    <row r="578" spans="1:5" x14ac:dyDescent="0.25">
      <c r="A578" s="3" t="s">
        <v>13</v>
      </c>
      <c r="B578" s="3">
        <v>1997</v>
      </c>
      <c r="C578" s="4">
        <v>58.165691493955023</v>
      </c>
      <c r="D578" s="4">
        <v>11.5</v>
      </c>
      <c r="E578" s="3">
        <f>LOOKUP(C578,{0,30,60,90},{1,2,3,4})</f>
        <v>2</v>
      </c>
    </row>
    <row r="579" spans="1:5" x14ac:dyDescent="0.25">
      <c r="A579" s="3" t="s">
        <v>13</v>
      </c>
      <c r="B579" s="3">
        <v>1998</v>
      </c>
      <c r="C579" s="4">
        <v>48.76287633734561</v>
      </c>
      <c r="D579" s="4">
        <v>8.4</v>
      </c>
      <c r="E579" s="3">
        <f>LOOKUP(C579,{0,30,60,90},{1,2,3,4})</f>
        <v>2</v>
      </c>
    </row>
    <row r="580" spans="1:5" x14ac:dyDescent="0.25">
      <c r="A580" s="3" t="s">
        <v>13</v>
      </c>
      <c r="B580" s="3">
        <v>1999</v>
      </c>
      <c r="C580" s="4">
        <v>43.978506484401784</v>
      </c>
      <c r="D580" s="4">
        <v>10.7</v>
      </c>
      <c r="E580" s="3">
        <f>LOOKUP(C580,{0,30,60,90},{1,2,3,4})</f>
        <v>2</v>
      </c>
    </row>
    <row r="581" spans="1:5" x14ac:dyDescent="0.25">
      <c r="A581" s="3" t="s">
        <v>13</v>
      </c>
      <c r="B581" s="3">
        <v>2000</v>
      </c>
      <c r="C581" s="4">
        <v>34.829654211036548</v>
      </c>
      <c r="D581" s="4">
        <v>9.4</v>
      </c>
      <c r="E581" s="3">
        <f>LOOKUP(C581,{0,30,60,90},{1,2,3,4})</f>
        <v>2</v>
      </c>
    </row>
    <row r="582" spans="1:5" x14ac:dyDescent="0.25">
      <c r="A582" s="3" t="s">
        <v>13</v>
      </c>
      <c r="B582" s="3">
        <v>2001</v>
      </c>
      <c r="C582" s="4">
        <v>30.944006161058272</v>
      </c>
      <c r="D582" s="4">
        <v>5.7</v>
      </c>
      <c r="E582" s="3">
        <f>LOOKUP(C582,{0,30,60,90},{1,2,3,4})</f>
        <v>2</v>
      </c>
    </row>
    <row r="583" spans="1:5" x14ac:dyDescent="0.25">
      <c r="A583" s="3" t="s">
        <v>13</v>
      </c>
      <c r="B583" s="3">
        <v>2002</v>
      </c>
      <c r="C583" s="4">
        <v>27.914467388031596</v>
      </c>
      <c r="D583" s="4">
        <v>6.5</v>
      </c>
      <c r="E583" s="3">
        <f>LOOKUP(C583,{0,30,60,90},{1,2,3,4})</f>
        <v>1</v>
      </c>
    </row>
    <row r="584" spans="1:5" x14ac:dyDescent="0.25">
      <c r="A584" s="3" t="s">
        <v>13</v>
      </c>
      <c r="B584" s="3">
        <v>2003</v>
      </c>
      <c r="C584" s="4">
        <v>26.910630818929327</v>
      </c>
      <c r="D584" s="4">
        <v>4.4000000000000004</v>
      </c>
      <c r="E584" s="3">
        <f>LOOKUP(C584,{0,30,60,90},{1,2,3,4})</f>
        <v>1</v>
      </c>
    </row>
    <row r="585" spans="1:5" x14ac:dyDescent="0.25">
      <c r="A585" s="3" t="s">
        <v>13</v>
      </c>
      <c r="B585" s="3">
        <v>2004</v>
      </c>
      <c r="C585" s="4">
        <v>25.383351928296371</v>
      </c>
      <c r="D585" s="4">
        <v>4.5999999999999996</v>
      </c>
      <c r="E585" s="3">
        <f>LOOKUP(C585,{0,30,60,90},{1,2,3,4})</f>
        <v>1</v>
      </c>
    </row>
    <row r="586" spans="1:5" x14ac:dyDescent="0.25">
      <c r="A586" s="3" t="s">
        <v>13</v>
      </c>
      <c r="B586" s="3">
        <v>2005</v>
      </c>
      <c r="C586" s="4">
        <v>23.555910467403383</v>
      </c>
      <c r="D586" s="4">
        <v>6.2</v>
      </c>
      <c r="E586" s="3">
        <f>LOOKUP(C586,{0,30,60,90},{1,2,3,4})</f>
        <v>1</v>
      </c>
    </row>
    <row r="587" spans="1:5" x14ac:dyDescent="0.25">
      <c r="A587" s="3" t="s">
        <v>13</v>
      </c>
      <c r="B587" s="3">
        <v>2006</v>
      </c>
      <c r="C587" s="4">
        <v>20.319761088444462</v>
      </c>
      <c r="D587" s="4">
        <v>5.4</v>
      </c>
      <c r="E587" s="3">
        <f>LOOKUP(C587,{0,30,60,90},{1,2,3,4})</f>
        <v>1</v>
      </c>
    </row>
    <row r="588" spans="1:5" x14ac:dyDescent="0.25">
      <c r="A588" s="3" t="s">
        <v>13</v>
      </c>
      <c r="B588" s="3">
        <v>2007</v>
      </c>
      <c r="C588" s="4">
        <v>19.793842589270497</v>
      </c>
      <c r="D588" s="4">
        <v>6</v>
      </c>
      <c r="E588" s="3">
        <f>LOOKUP(C588,{0,30,60,90},{1,2,3,4})</f>
        <v>1</v>
      </c>
    </row>
    <row r="589" spans="1:5" x14ac:dyDescent="0.25">
      <c r="A589" s="3" t="s">
        <v>13</v>
      </c>
      <c r="B589" s="3">
        <v>2008</v>
      </c>
      <c r="C589" s="4">
        <v>27.719181557586673</v>
      </c>
      <c r="D589" s="4">
        <v>-3</v>
      </c>
      <c r="E589" s="3">
        <f>LOOKUP(C589,{0,30,60,90},{1,2,3,4})</f>
        <v>1</v>
      </c>
    </row>
    <row r="590" spans="1:5" x14ac:dyDescent="0.25">
      <c r="A590" s="3" t="s">
        <v>13</v>
      </c>
      <c r="B590" s="3">
        <v>2009</v>
      </c>
      <c r="C590" s="4">
        <v>44.371366279069768</v>
      </c>
      <c r="D590" s="4">
        <v>-7.5</v>
      </c>
      <c r="E590" s="3">
        <f>LOOKUP(C590,{0,30,60,90},{1,2,3,4})</f>
        <v>2</v>
      </c>
    </row>
    <row r="591" spans="1:5" x14ac:dyDescent="0.25">
      <c r="A591" s="3" t="s">
        <v>14</v>
      </c>
      <c r="B591" s="3">
        <v>1951</v>
      </c>
      <c r="C591" s="4">
        <v>26.570070816250468</v>
      </c>
      <c r="D591" s="4">
        <v>7.4655819395357481</v>
      </c>
      <c r="E591" s="3">
        <f>LOOKUP(C591,{0,30,60,90},{1,2,3,4})</f>
        <v>1</v>
      </c>
    </row>
    <row r="592" spans="1:5" x14ac:dyDescent="0.25">
      <c r="A592" s="3" t="s">
        <v>14</v>
      </c>
      <c r="B592" s="3">
        <v>1952</v>
      </c>
      <c r="C592" s="4">
        <v>26.873811581676751</v>
      </c>
      <c r="D592" s="4">
        <v>7.4851076312107967</v>
      </c>
      <c r="E592" s="3">
        <f>LOOKUP(C592,{0,30,60,90},{1,2,3,4})</f>
        <v>1</v>
      </c>
    </row>
    <row r="593" spans="1:5" x14ac:dyDescent="0.25">
      <c r="A593" s="3" t="s">
        <v>14</v>
      </c>
      <c r="B593" s="3">
        <v>1953</v>
      </c>
      <c r="C593" s="4">
        <v>26.721375537319265</v>
      </c>
      <c r="D593" s="4">
        <v>7.2147201914548598</v>
      </c>
      <c r="E593" s="3">
        <f>LOOKUP(C593,{0,30,60,90},{1,2,3,4})</f>
        <v>1</v>
      </c>
    </row>
    <row r="594" spans="1:5" x14ac:dyDescent="0.25">
      <c r="A594" s="3" t="s">
        <v>14</v>
      </c>
      <c r="B594" s="3">
        <v>1954</v>
      </c>
      <c r="C594" s="4">
        <v>28.648965820742262</v>
      </c>
      <c r="D594" s="4">
        <v>5.18679511278195</v>
      </c>
      <c r="E594" s="3">
        <f>LOOKUP(C594,{0,30,60,90},{1,2,3,4})</f>
        <v>1</v>
      </c>
    </row>
    <row r="595" spans="1:5" x14ac:dyDescent="0.25">
      <c r="A595" s="3" t="s">
        <v>14</v>
      </c>
      <c r="B595" s="3">
        <v>1955</v>
      </c>
      <c r="C595" s="4">
        <v>28.322245875465669</v>
      </c>
      <c r="D595" s="4">
        <v>5.8194188492395993</v>
      </c>
      <c r="E595" s="3">
        <f>LOOKUP(C595,{0,30,60,90},{1,2,3,4})</f>
        <v>1</v>
      </c>
    </row>
    <row r="596" spans="1:5" x14ac:dyDescent="0.25">
      <c r="A596" s="3" t="s">
        <v>14</v>
      </c>
      <c r="B596" s="3">
        <v>1956</v>
      </c>
      <c r="C596" s="4">
        <v>27.964547677261614</v>
      </c>
      <c r="D596" s="4">
        <v>4.5340803644855265</v>
      </c>
      <c r="E596" s="3">
        <f>LOOKUP(C596,{0,30,60,90},{1,2,3,4})</f>
        <v>1</v>
      </c>
    </row>
    <row r="597" spans="1:5" x14ac:dyDescent="0.25">
      <c r="A597" s="3" t="s">
        <v>14</v>
      </c>
      <c r="B597" s="3">
        <v>1957</v>
      </c>
      <c r="C597" s="4">
        <v>27.530885283233705</v>
      </c>
      <c r="D597" s="4">
        <v>5.9036849124312729</v>
      </c>
      <c r="E597" s="3">
        <f>LOOKUP(C597,{0,30,60,90},{1,2,3,4})</f>
        <v>1</v>
      </c>
    </row>
    <row r="598" spans="1:5" x14ac:dyDescent="0.25">
      <c r="A598" s="3" t="s">
        <v>14</v>
      </c>
      <c r="B598" s="3">
        <v>1958</v>
      </c>
      <c r="C598" s="4">
        <v>27.005619764606088</v>
      </c>
      <c r="D598" s="4">
        <v>5.3469562868447396</v>
      </c>
      <c r="E598" s="3">
        <f>LOOKUP(C598,{0,30,60,90},{1,2,3,4})</f>
        <v>1</v>
      </c>
    </row>
    <row r="599" spans="1:5" x14ac:dyDescent="0.25">
      <c r="A599" s="3" t="s">
        <v>14</v>
      </c>
      <c r="B599" s="3">
        <v>1959</v>
      </c>
      <c r="C599" s="4">
        <v>26.699286035248889</v>
      </c>
      <c r="D599" s="4">
        <v>6.2275634257443757</v>
      </c>
      <c r="E599" s="3">
        <f>LOOKUP(C599,{0,30,60,90},{1,2,3,4})</f>
        <v>1</v>
      </c>
    </row>
    <row r="600" spans="1:5" x14ac:dyDescent="0.25">
      <c r="A600" s="3" t="s">
        <v>14</v>
      </c>
      <c r="B600" s="3">
        <v>1960</v>
      </c>
      <c r="C600" s="4">
        <v>24.697720515361745</v>
      </c>
      <c r="D600" s="4">
        <v>5.4219454965620306</v>
      </c>
      <c r="E600" s="3">
        <f>LOOKUP(C600,{0,30,60,90},{1,2,3,4})</f>
        <v>1</v>
      </c>
    </row>
    <row r="601" spans="1:5" x14ac:dyDescent="0.25">
      <c r="A601" s="3" t="s">
        <v>14</v>
      </c>
      <c r="B601" s="3">
        <v>1961</v>
      </c>
      <c r="C601" s="4">
        <v>21.743122820612165</v>
      </c>
      <c r="D601" s="4">
        <v>8.4217508864203428</v>
      </c>
      <c r="E601" s="3">
        <f>LOOKUP(C601,{0,30,60,90},{1,2,3,4})</f>
        <v>1</v>
      </c>
    </row>
    <row r="602" spans="1:5" x14ac:dyDescent="0.25">
      <c r="A602" s="3" t="s">
        <v>14</v>
      </c>
      <c r="B602" s="3">
        <v>1962</v>
      </c>
      <c r="C602" s="4">
        <v>20.759707566039037</v>
      </c>
      <c r="D602" s="4">
        <v>7.7970881264130876</v>
      </c>
      <c r="E602" s="3">
        <f>LOOKUP(C602,{0,30,60,90},{1,2,3,4})</f>
        <v>1</v>
      </c>
    </row>
    <row r="603" spans="1:5" x14ac:dyDescent="0.25">
      <c r="A603" s="3" t="s">
        <v>14</v>
      </c>
      <c r="B603" s="3">
        <v>1963</v>
      </c>
      <c r="C603" s="4">
        <v>18.267951226855338</v>
      </c>
      <c r="D603" s="4">
        <v>7.1230603460694208</v>
      </c>
      <c r="E603" s="3">
        <f>LOOKUP(C603,{0,30,60,90},{1,2,3,4})</f>
        <v>1</v>
      </c>
    </row>
    <row r="604" spans="1:5" x14ac:dyDescent="0.25">
      <c r="A604" s="3" t="s">
        <v>14</v>
      </c>
      <c r="B604" s="3">
        <v>1964</v>
      </c>
      <c r="C604" s="4">
        <v>17.952145214521451</v>
      </c>
      <c r="D604" s="4">
        <v>3.9026738600728361</v>
      </c>
      <c r="E604" s="3">
        <f>LOOKUP(C604,{0,30,60,90},{1,2,3,4})</f>
        <v>1</v>
      </c>
    </row>
    <row r="605" spans="1:5" x14ac:dyDescent="0.25">
      <c r="A605" s="3" t="s">
        <v>14</v>
      </c>
      <c r="B605" s="3">
        <v>1965</v>
      </c>
      <c r="C605" s="4">
        <v>17.862692976178305</v>
      </c>
      <c r="D605" s="4">
        <v>2.2485782990321779</v>
      </c>
      <c r="E605" s="3">
        <f>LOOKUP(C605,{0,30,60,90},{1,2,3,4})</f>
        <v>1</v>
      </c>
    </row>
    <row r="606" spans="1:5" x14ac:dyDescent="0.25">
      <c r="A606" s="3" t="s">
        <v>14</v>
      </c>
      <c r="B606" s="3">
        <v>1966</v>
      </c>
      <c r="C606" s="4">
        <v>16.659971377639408</v>
      </c>
      <c r="D606" s="4">
        <v>5.2197357095843167</v>
      </c>
      <c r="E606" s="3">
        <f>LOOKUP(C606,{0,30,60,90},{1,2,3,4})</f>
        <v>1</v>
      </c>
    </row>
    <row r="607" spans="1:5" x14ac:dyDescent="0.25">
      <c r="A607" s="3" t="s">
        <v>14</v>
      </c>
      <c r="B607" s="3">
        <v>1967</v>
      </c>
      <c r="C607" s="4">
        <v>14.263345195729537</v>
      </c>
      <c r="D607" s="4">
        <v>7.1198804731990917</v>
      </c>
      <c r="E607" s="3">
        <f>LOOKUP(C607,{0,30,60,90},{1,2,3,4})</f>
        <v>1</v>
      </c>
    </row>
    <row r="608" spans="1:5" x14ac:dyDescent="0.25">
      <c r="A608" s="3" t="s">
        <v>14</v>
      </c>
      <c r="B608" s="3">
        <v>1968</v>
      </c>
      <c r="C608" s="4">
        <v>16.045977011494251</v>
      </c>
      <c r="D608" s="4">
        <v>8.3619326553347371</v>
      </c>
      <c r="E608" s="3">
        <f>LOOKUP(C608,{0,30,60,90},{1,2,3,4})</f>
        <v>1</v>
      </c>
    </row>
    <row r="609" spans="1:5" x14ac:dyDescent="0.25">
      <c r="A609" s="3" t="s">
        <v>14</v>
      </c>
      <c r="B609" s="3">
        <v>1969</v>
      </c>
      <c r="C609" s="4">
        <v>15.993423597678916</v>
      </c>
      <c r="D609" s="4">
        <v>5.7183778204293878</v>
      </c>
      <c r="E609" s="3">
        <f>LOOKUP(C609,{0,30,60,90},{1,2,3,4})</f>
        <v>1</v>
      </c>
    </row>
    <row r="610" spans="1:5" x14ac:dyDescent="0.25">
      <c r="A610" s="3" t="s">
        <v>14</v>
      </c>
      <c r="B610" s="3">
        <v>1970</v>
      </c>
      <c r="C610" s="4">
        <v>14.402266356285587</v>
      </c>
      <c r="D610" s="4">
        <v>2.245853845987944</v>
      </c>
      <c r="E610" s="3">
        <f>LOOKUP(C610,{0,30,60,90},{1,2,3,4})</f>
        <v>1</v>
      </c>
    </row>
    <row r="611" spans="1:5" x14ac:dyDescent="0.25">
      <c r="A611" s="3" t="s">
        <v>14</v>
      </c>
      <c r="B611" s="3">
        <v>1971</v>
      </c>
      <c r="C611" s="4">
        <v>16.376975738469945</v>
      </c>
      <c r="D611" s="4">
        <v>1.8943214459661073</v>
      </c>
      <c r="E611" s="3">
        <f>LOOKUP(C611,{0,30,60,90},{1,2,3,4})</f>
        <v>1</v>
      </c>
    </row>
    <row r="612" spans="1:5" x14ac:dyDescent="0.25">
      <c r="A612" s="3" t="s">
        <v>14</v>
      </c>
      <c r="B612" s="3">
        <v>1972</v>
      </c>
      <c r="C612" s="4">
        <v>18.643360077577835</v>
      </c>
      <c r="D612" s="4">
        <v>2.9259388202527381</v>
      </c>
      <c r="E612" s="3">
        <f>LOOKUP(C612,{0,30,60,90},{1,2,3,4})</f>
        <v>1</v>
      </c>
    </row>
    <row r="613" spans="1:5" x14ac:dyDescent="0.25">
      <c r="A613" s="3" t="s">
        <v>14</v>
      </c>
      <c r="B613" s="3">
        <v>1973</v>
      </c>
      <c r="C613" s="4">
        <v>20.198599739327488</v>
      </c>
      <c r="D613" s="4">
        <v>6.5419347525199623</v>
      </c>
      <c r="E613" s="3">
        <f>LOOKUP(C613,{0,30,60,90},{1,2,3,4})</f>
        <v>1</v>
      </c>
    </row>
    <row r="614" spans="1:5" x14ac:dyDescent="0.25">
      <c r="A614" s="3" t="s">
        <v>14</v>
      </c>
      <c r="B614" s="3">
        <v>1974</v>
      </c>
      <c r="C614" s="4">
        <v>22.674807860726652</v>
      </c>
      <c r="D614" s="4">
        <v>4.6896156426920355</v>
      </c>
      <c r="E614" s="3">
        <f>LOOKUP(C614,{0,30,60,90},{1,2,3,4})</f>
        <v>1</v>
      </c>
    </row>
    <row r="615" spans="1:5" x14ac:dyDescent="0.25">
      <c r="A615" s="3" t="s">
        <v>14</v>
      </c>
      <c r="B615" s="3">
        <v>1975</v>
      </c>
      <c r="C615" s="4">
        <v>27.63698065016035</v>
      </c>
      <c r="D615" s="4">
        <v>-2.1464166284178132</v>
      </c>
      <c r="E615" s="3">
        <f>LOOKUP(C615,{0,30,60,90},{1,2,3,4})</f>
        <v>1</v>
      </c>
    </row>
    <row r="616" spans="1:5" x14ac:dyDescent="0.25">
      <c r="A616" s="3" t="s">
        <v>14</v>
      </c>
      <c r="B616" s="3">
        <v>1976</v>
      </c>
      <c r="C616" s="4">
        <v>29.992172412610987</v>
      </c>
      <c r="D616" s="4">
        <v>6.4982427221222716</v>
      </c>
      <c r="E616" s="3">
        <f>LOOKUP(C616,{0,30,60,90},{1,2,3,4})</f>
        <v>1</v>
      </c>
    </row>
    <row r="617" spans="1:5" x14ac:dyDescent="0.25">
      <c r="A617" s="3" t="s">
        <v>14</v>
      </c>
      <c r="B617" s="3">
        <v>1977</v>
      </c>
      <c r="C617" s="4">
        <v>32.793372805553076</v>
      </c>
      <c r="D617" s="4">
        <v>2.8897169741575635</v>
      </c>
      <c r="E617" s="3">
        <f>LOOKUP(C617,{0,30,60,90},{1,2,3,4})</f>
        <v>2</v>
      </c>
    </row>
    <row r="618" spans="1:5" x14ac:dyDescent="0.25">
      <c r="A618" s="3" t="s">
        <v>14</v>
      </c>
      <c r="B618" s="3">
        <v>1978</v>
      </c>
      <c r="C618" s="4">
        <v>46.647186034705371</v>
      </c>
      <c r="D618" s="4">
        <v>3.7281305227882866</v>
      </c>
      <c r="E618" s="3">
        <f>LOOKUP(C618,{0,30,60,90},{1,2,3,4})</f>
        <v>2</v>
      </c>
    </row>
    <row r="619" spans="1:5" x14ac:dyDescent="0.25">
      <c r="A619" s="3" t="s">
        <v>14</v>
      </c>
      <c r="B619" s="3">
        <v>1979</v>
      </c>
      <c r="C619" s="4">
        <v>45.760646569184729</v>
      </c>
      <c r="D619" s="4">
        <v>5.6728578292512433</v>
      </c>
      <c r="E619" s="3">
        <f>LOOKUP(C619,{0,30,60,90},{1,2,3,4})</f>
        <v>2</v>
      </c>
    </row>
    <row r="620" spans="1:5" x14ac:dyDescent="0.25">
      <c r="A620" s="3" t="s">
        <v>14</v>
      </c>
      <c r="B620" s="3">
        <v>1980</v>
      </c>
      <c r="C620" s="4">
        <v>45.625604845003593</v>
      </c>
      <c r="D620" s="4">
        <v>-1.4139999999999999</v>
      </c>
      <c r="E620" s="3">
        <f>LOOKUP(C620,{0,30,60,90},{1,2,3,4})</f>
        <v>2</v>
      </c>
    </row>
    <row r="621" spans="1:5" x14ac:dyDescent="0.25">
      <c r="A621" s="3" t="s">
        <v>14</v>
      </c>
      <c r="B621" s="3">
        <v>1981</v>
      </c>
      <c r="C621" s="4">
        <v>52.858927208382482</v>
      </c>
      <c r="D621" s="4">
        <v>0.78100000000000003</v>
      </c>
      <c r="E621" s="3">
        <f>LOOKUP(C621,{0,30,60,90},{1,2,3,4})</f>
        <v>2</v>
      </c>
    </row>
    <row r="622" spans="1:5" x14ac:dyDescent="0.25">
      <c r="A622" s="3" t="s">
        <v>14</v>
      </c>
      <c r="B622" s="3">
        <v>1982</v>
      </c>
      <c r="C622" s="4">
        <v>58.478675042664626</v>
      </c>
      <c r="D622" s="4">
        <v>0.66800000000000004</v>
      </c>
      <c r="E622" s="3">
        <f>LOOKUP(C622,{0,30,60,90},{1,2,3,4})</f>
        <v>2</v>
      </c>
    </row>
    <row r="623" spans="1:5" x14ac:dyDescent="0.25">
      <c r="A623" s="3" t="s">
        <v>14</v>
      </c>
      <c r="B623" s="3">
        <v>1983</v>
      </c>
      <c r="C623" s="4">
        <v>64.306858242568438</v>
      </c>
      <c r="D623" s="4">
        <v>0.91300000000000003</v>
      </c>
      <c r="E623" s="3">
        <f>LOOKUP(C623,{0,30,60,90},{1,2,3,4})</f>
        <v>3</v>
      </c>
    </row>
    <row r="624" spans="1:5" x14ac:dyDescent="0.25">
      <c r="A624" s="3" t="s">
        <v>14</v>
      </c>
      <c r="B624" s="3">
        <v>1984</v>
      </c>
      <c r="C624" s="4">
        <v>66.455645616926518</v>
      </c>
      <c r="D624" s="4">
        <v>3.226</v>
      </c>
      <c r="E624" s="3">
        <f>LOOKUP(C624,{0,30,60,90},{1,2,3,4})</f>
        <v>3</v>
      </c>
    </row>
    <row r="625" spans="1:5" x14ac:dyDescent="0.25">
      <c r="A625" s="3" t="s">
        <v>14</v>
      </c>
      <c r="B625" s="3">
        <v>1985</v>
      </c>
      <c r="C625" s="4">
        <v>61.972545714138271</v>
      </c>
      <c r="D625" s="4">
        <v>2.798</v>
      </c>
      <c r="E625" s="3">
        <f>LOOKUP(C625,{0,30,60,90},{1,2,3,4})</f>
        <v>3</v>
      </c>
    </row>
    <row r="626" spans="1:5" x14ac:dyDescent="0.25">
      <c r="A626" s="3" t="s">
        <v>14</v>
      </c>
      <c r="B626" s="3">
        <v>1986</v>
      </c>
      <c r="C626" s="4">
        <v>67.101899297897248</v>
      </c>
      <c r="D626" s="4">
        <v>2.86</v>
      </c>
      <c r="E626" s="3">
        <f>LOOKUP(C626,{0,30,60,90},{1,2,3,4})</f>
        <v>3</v>
      </c>
    </row>
    <row r="627" spans="1:5" x14ac:dyDescent="0.25">
      <c r="A627" s="3" t="s">
        <v>14</v>
      </c>
      <c r="B627" s="3">
        <v>1987</v>
      </c>
      <c r="C627" s="4">
        <v>70.815581841023132</v>
      </c>
      <c r="D627" s="4">
        <v>3.1920000000000002</v>
      </c>
      <c r="E627" s="3">
        <f>LOOKUP(C627,{0,30,60,90},{1,2,3,4})</f>
        <v>3</v>
      </c>
    </row>
    <row r="628" spans="1:5" x14ac:dyDescent="0.25">
      <c r="A628" s="3" t="s">
        <v>14</v>
      </c>
      <c r="B628" s="3">
        <v>1988</v>
      </c>
      <c r="C628" s="4">
        <v>73.707496065297761</v>
      </c>
      <c r="D628" s="4">
        <v>4.194</v>
      </c>
      <c r="E628" s="3">
        <f>LOOKUP(C628,{0,30,60,90},{1,2,3,4})</f>
        <v>3</v>
      </c>
    </row>
    <row r="629" spans="1:5" x14ac:dyDescent="0.25">
      <c r="A629" s="3" t="s">
        <v>14</v>
      </c>
      <c r="B629" s="3">
        <v>1989</v>
      </c>
      <c r="C629" s="4">
        <v>76.67457658274914</v>
      </c>
      <c r="D629" s="4">
        <v>3.3879999999999999</v>
      </c>
      <c r="E629" s="3">
        <f>LOOKUP(C629,{0,30,60,90},{1,2,3,4})</f>
        <v>3</v>
      </c>
    </row>
    <row r="630" spans="1:5" x14ac:dyDescent="0.25">
      <c r="A630" s="3" t="s">
        <v>14</v>
      </c>
      <c r="B630" s="3">
        <v>1990</v>
      </c>
      <c r="C630" s="4">
        <v>78.984275039179906</v>
      </c>
      <c r="D630" s="4">
        <v>2.0529999999999999</v>
      </c>
      <c r="E630" s="3">
        <f>LOOKUP(C630,{0,30,60,90},{1,2,3,4})</f>
        <v>3</v>
      </c>
    </row>
    <row r="631" spans="1:5" x14ac:dyDescent="0.25">
      <c r="A631" s="3" t="s">
        <v>14</v>
      </c>
      <c r="B631" s="3">
        <v>1991</v>
      </c>
      <c r="C631" s="4">
        <v>81.949120188803661</v>
      </c>
      <c r="D631" s="4">
        <v>1.534</v>
      </c>
      <c r="E631" s="3">
        <f>LOOKUP(C631,{0,30,60,90},{1,2,3,4})</f>
        <v>3</v>
      </c>
    </row>
    <row r="632" spans="1:5" x14ac:dyDescent="0.25">
      <c r="A632" s="3" t="s">
        <v>14</v>
      </c>
      <c r="B632" s="3">
        <v>1992</v>
      </c>
      <c r="C632" s="4">
        <v>85.443263547903229</v>
      </c>
      <c r="D632" s="4">
        <v>0.77300000000000002</v>
      </c>
      <c r="E632" s="3">
        <f>LOOKUP(C632,{0,30,60,90},{1,2,3,4})</f>
        <v>3</v>
      </c>
    </row>
    <row r="633" spans="1:5" x14ac:dyDescent="0.25">
      <c r="A633" s="3" t="s">
        <v>14</v>
      </c>
      <c r="B633" s="3">
        <v>1993</v>
      </c>
      <c r="C633" s="4">
        <v>95.140230543245536</v>
      </c>
      <c r="D633" s="4">
        <v>-0.88800000000000001</v>
      </c>
      <c r="E633" s="3">
        <f>LOOKUP(C633,{0,30,60,90},{1,2,3,4})</f>
        <v>4</v>
      </c>
    </row>
    <row r="634" spans="1:5" x14ac:dyDescent="0.25">
      <c r="A634" s="3" t="s">
        <v>14</v>
      </c>
      <c r="B634" s="3">
        <v>1994</v>
      </c>
      <c r="C634" s="4">
        <v>104.80111563537082</v>
      </c>
      <c r="D634" s="4">
        <v>2.1520000000000001</v>
      </c>
      <c r="E634" s="3">
        <f>LOOKUP(C634,{0,30,60,90},{1,2,3,4})</f>
        <v>4</v>
      </c>
    </row>
    <row r="635" spans="1:5" x14ac:dyDescent="0.25">
      <c r="A635" s="3" t="s">
        <v>14</v>
      </c>
      <c r="B635" s="3">
        <v>1995</v>
      </c>
      <c r="C635" s="4">
        <v>104.28866597612168</v>
      </c>
      <c r="D635" s="4">
        <v>2.827</v>
      </c>
      <c r="E635" s="3">
        <f>LOOKUP(C635,{0,30,60,90},{1,2,3,4})</f>
        <v>4</v>
      </c>
    </row>
    <row r="636" spans="1:5" x14ac:dyDescent="0.25">
      <c r="A636" s="3" t="s">
        <v>14</v>
      </c>
      <c r="B636" s="3">
        <v>1996</v>
      </c>
      <c r="C636" s="4">
        <v>103.77586721411005</v>
      </c>
      <c r="D636" s="4">
        <v>1.095</v>
      </c>
      <c r="E636" s="3">
        <f>LOOKUP(C636,{0,30,60,90},{1,2,3,4})</f>
        <v>4</v>
      </c>
    </row>
    <row r="637" spans="1:5" x14ac:dyDescent="0.25">
      <c r="A637" s="3" t="s">
        <v>14</v>
      </c>
      <c r="B637" s="3">
        <v>1997</v>
      </c>
      <c r="C637" s="4">
        <v>101.15083468754617</v>
      </c>
      <c r="D637" s="4">
        <v>1.8720000000000001</v>
      </c>
      <c r="E637" s="3">
        <f>LOOKUP(C637,{0,30,60,90},{1,2,3,4})</f>
        <v>4</v>
      </c>
    </row>
    <row r="638" spans="1:5" x14ac:dyDescent="0.25">
      <c r="A638" s="3" t="s">
        <v>14</v>
      </c>
      <c r="B638" s="3">
        <v>1998</v>
      </c>
      <c r="C638" s="4">
        <v>99.743655266731977</v>
      </c>
      <c r="D638" s="4">
        <v>1.401</v>
      </c>
      <c r="E638" s="3">
        <f>LOOKUP(C638,{0,30,60,90},{1,2,3,4})</f>
        <v>4</v>
      </c>
    </row>
    <row r="639" spans="1:5" x14ac:dyDescent="0.25">
      <c r="A639" s="3" t="s">
        <v>14</v>
      </c>
      <c r="B639" s="3">
        <v>1999</v>
      </c>
      <c r="C639" s="4">
        <v>97.800974190171146</v>
      </c>
      <c r="D639" s="4">
        <v>1.464</v>
      </c>
      <c r="E639" s="3">
        <f>LOOKUP(C639,{0,30,60,90},{1,2,3,4})</f>
        <v>4</v>
      </c>
    </row>
    <row r="640" spans="1:5" x14ac:dyDescent="0.25">
      <c r="A640" s="3" t="s">
        <v>14</v>
      </c>
      <c r="B640" s="3">
        <v>2000</v>
      </c>
      <c r="C640" s="4">
        <v>95.117122563095052</v>
      </c>
      <c r="D640" s="4">
        <v>3.6930000000000001</v>
      </c>
      <c r="E640" s="3">
        <f>LOOKUP(C640,{0,30,60,90},{1,2,3,4})</f>
        <v>4</v>
      </c>
    </row>
    <row r="641" spans="1:5" x14ac:dyDescent="0.25">
      <c r="A641" s="3" t="s">
        <v>14</v>
      </c>
      <c r="B641" s="3">
        <v>2001</v>
      </c>
      <c r="C641" s="4">
        <v>91.710166980338769</v>
      </c>
      <c r="D641" s="4">
        <v>1.8180000000000001</v>
      </c>
      <c r="E641" s="3">
        <f>LOOKUP(C641,{0,30,60,90},{1,2,3,4})</f>
        <v>4</v>
      </c>
    </row>
    <row r="642" spans="1:5" x14ac:dyDescent="0.25">
      <c r="A642" s="3" t="s">
        <v>14</v>
      </c>
      <c r="B642" s="3">
        <v>2002</v>
      </c>
      <c r="C642" s="4">
        <v>88.241933865027832</v>
      </c>
      <c r="D642" s="4">
        <v>0.45400000000000001</v>
      </c>
      <c r="E642" s="3">
        <f>LOOKUP(C642,{0,30,60,90},{1,2,3,4})</f>
        <v>3</v>
      </c>
    </row>
    <row r="643" spans="1:5" x14ac:dyDescent="0.25">
      <c r="A643" s="3" t="s">
        <v>14</v>
      </c>
      <c r="B643" s="3">
        <v>2003</v>
      </c>
      <c r="C643" s="4">
        <v>86.657108623207392</v>
      </c>
      <c r="D643" s="4">
        <v>-1.7000000000000001E-2</v>
      </c>
      <c r="E643" s="3">
        <f>LOOKUP(C643,{0,30,60,90},{1,2,3,4})</f>
        <v>3</v>
      </c>
    </row>
    <row r="644" spans="1:5" x14ac:dyDescent="0.25">
      <c r="A644" s="3" t="s">
        <v>14</v>
      </c>
      <c r="B644" s="3">
        <v>2004</v>
      </c>
      <c r="C644" s="4">
        <v>85.103734738022183</v>
      </c>
      <c r="D644" s="4">
        <v>1.532</v>
      </c>
      <c r="E644" s="3">
        <f>LOOKUP(C644,{0,30,60,90},{1,2,3,4})</f>
        <v>3</v>
      </c>
    </row>
    <row r="645" spans="1:5" x14ac:dyDescent="0.25">
      <c r="A645" s="3" t="s">
        <v>14</v>
      </c>
      <c r="B645" s="3">
        <v>2005</v>
      </c>
      <c r="C645" s="4">
        <v>84.858237261101934</v>
      </c>
      <c r="D645" s="4">
        <v>0.65600000000000003</v>
      </c>
      <c r="E645" s="3">
        <f>LOOKUP(C645,{0,30,60,90},{1,2,3,4})</f>
        <v>3</v>
      </c>
    </row>
    <row r="646" spans="1:5" x14ac:dyDescent="0.25">
      <c r="A646" s="3" t="s">
        <v>14</v>
      </c>
      <c r="B646" s="3">
        <v>2006</v>
      </c>
      <c r="C646" s="4">
        <v>84.621177745762026</v>
      </c>
      <c r="D646" s="4">
        <v>2.036</v>
      </c>
      <c r="E646" s="3">
        <f>LOOKUP(C646,{0,30,60,90},{1,2,3,4})</f>
        <v>3</v>
      </c>
    </row>
    <row r="647" spans="1:5" x14ac:dyDescent="0.25">
      <c r="A647" s="3" t="s">
        <v>14</v>
      </c>
      <c r="B647" s="3">
        <v>2007</v>
      </c>
      <c r="C647" s="4">
        <v>83.407399735908669</v>
      </c>
      <c r="D647" s="4">
        <v>1.5640000000000001</v>
      </c>
      <c r="E647" s="3">
        <f>LOOKUP(C647,{0,30,60,90},{1,2,3,4})</f>
        <v>3</v>
      </c>
    </row>
    <row r="648" spans="1:5" x14ac:dyDescent="0.25">
      <c r="A648" s="3" t="s">
        <v>14</v>
      </c>
      <c r="B648" s="3">
        <v>2008</v>
      </c>
      <c r="C648" s="4">
        <v>86.259572329924183</v>
      </c>
      <c r="D648" s="4">
        <v>-1.04</v>
      </c>
      <c r="E648" s="3">
        <f>LOOKUP(C648,{0,30,60,90},{1,2,3,4})</f>
        <v>3</v>
      </c>
    </row>
    <row r="649" spans="1:5" x14ac:dyDescent="0.25">
      <c r="A649" s="3" t="s">
        <v>14</v>
      </c>
      <c r="B649" s="3">
        <v>2009</v>
      </c>
      <c r="C649" s="4">
        <v>97.135118206494951</v>
      </c>
      <c r="D649" s="4">
        <v>-5.1449999999999996</v>
      </c>
      <c r="E649" s="3">
        <f>LOOKUP(C649,{0,30,60,90},{1,2,3,4})</f>
        <v>4</v>
      </c>
    </row>
    <row r="650" spans="1:5" x14ac:dyDescent="0.25">
      <c r="A650" s="3" t="s">
        <v>15</v>
      </c>
      <c r="B650" s="3">
        <v>1956</v>
      </c>
      <c r="C650" s="4">
        <v>10.615875273290738</v>
      </c>
      <c r="D650" s="4">
        <v>6.2015266591417761</v>
      </c>
      <c r="E650" s="3">
        <f>LOOKUP(C650,{0,30,60,90},{1,2,3,4})</f>
        <v>1</v>
      </c>
    </row>
    <row r="651" spans="1:5" x14ac:dyDescent="0.25">
      <c r="A651" s="3" t="s">
        <v>15</v>
      </c>
      <c r="B651" s="3">
        <v>1957</v>
      </c>
      <c r="C651" s="4">
        <v>8.9358371015720692</v>
      </c>
      <c r="D651" s="4">
        <v>7.3282461999618187</v>
      </c>
      <c r="E651" s="3">
        <f>LOOKUP(C651,{0,30,60,90},{1,2,3,4})</f>
        <v>1</v>
      </c>
    </row>
    <row r="652" spans="1:5" x14ac:dyDescent="0.25">
      <c r="A652" s="3" t="s">
        <v>15</v>
      </c>
      <c r="B652" s="3">
        <v>1958</v>
      </c>
      <c r="C652" s="4">
        <v>9.3208358250348837</v>
      </c>
      <c r="D652" s="4">
        <v>6.3953595711362832</v>
      </c>
      <c r="E652" s="3">
        <f>LOOKUP(C652,{0,30,60,90},{1,2,3,4})</f>
        <v>1</v>
      </c>
    </row>
    <row r="653" spans="1:5" x14ac:dyDescent="0.25">
      <c r="A653" s="3" t="s">
        <v>15</v>
      </c>
      <c r="B653" s="3">
        <v>1959</v>
      </c>
      <c r="C653" s="4">
        <v>9.4991850071643551</v>
      </c>
      <c r="D653" s="4">
        <v>8.3429692811767033</v>
      </c>
      <c r="E653" s="3">
        <f>LOOKUP(C653,{0,30,60,90},{1,2,3,4})</f>
        <v>1</v>
      </c>
    </row>
    <row r="654" spans="1:5" x14ac:dyDescent="0.25">
      <c r="A654" s="3" t="s">
        <v>15</v>
      </c>
      <c r="B654" s="3">
        <v>1960</v>
      </c>
      <c r="C654" s="4">
        <v>8.3716934108696606</v>
      </c>
      <c r="D654" s="4">
        <v>11.262117827949414</v>
      </c>
      <c r="E654" s="3">
        <f>LOOKUP(C654,{0,30,60,90},{1,2,3,4})</f>
        <v>1</v>
      </c>
    </row>
    <row r="655" spans="1:5" x14ac:dyDescent="0.25">
      <c r="A655" s="3" t="s">
        <v>15</v>
      </c>
      <c r="B655" s="3">
        <v>1961</v>
      </c>
      <c r="C655" s="4">
        <v>6.3245468414656223</v>
      </c>
      <c r="D655" s="4">
        <v>9.9976967752235737</v>
      </c>
      <c r="E655" s="3">
        <f>LOOKUP(C655,{0,30,60,90},{1,2,3,4})</f>
        <v>1</v>
      </c>
    </row>
    <row r="656" spans="1:5" x14ac:dyDescent="0.25">
      <c r="A656" s="3" t="s">
        <v>15</v>
      </c>
      <c r="B656" s="3">
        <v>1962</v>
      </c>
      <c r="C656" s="4">
        <v>5.8364057294681144</v>
      </c>
      <c r="D656" s="4">
        <v>6.7162536598365685</v>
      </c>
      <c r="E656" s="3">
        <f>LOOKUP(C656,{0,30,60,90},{1,2,3,4})</f>
        <v>1</v>
      </c>
    </row>
    <row r="657" spans="1:5" x14ac:dyDescent="0.25">
      <c r="A657" s="3" t="s">
        <v>15</v>
      </c>
      <c r="B657" s="3">
        <v>1963</v>
      </c>
      <c r="C657" s="4">
        <v>4.7169018683401553</v>
      </c>
      <c r="D657" s="4">
        <v>7.7137467725608477</v>
      </c>
      <c r="E657" s="3">
        <f>LOOKUP(C657,{0,30,60,90},{1,2,3,4})</f>
        <v>1</v>
      </c>
    </row>
    <row r="658" spans="1:5" x14ac:dyDescent="0.25">
      <c r="A658" s="3" t="s">
        <v>15</v>
      </c>
      <c r="B658" s="3">
        <v>1964</v>
      </c>
      <c r="C658" s="4">
        <v>4.5672059117235868</v>
      </c>
      <c r="D658" s="4">
        <v>9.23443470628904</v>
      </c>
      <c r="E658" s="3">
        <f>LOOKUP(C658,{0,30,60,90},{1,2,3,4})</f>
        <v>1</v>
      </c>
    </row>
    <row r="659" spans="1:5" x14ac:dyDescent="0.25">
      <c r="A659" s="3" t="s">
        <v>15</v>
      </c>
      <c r="B659" s="3">
        <v>1965</v>
      </c>
      <c r="C659" s="4">
        <v>5.3750471612000243</v>
      </c>
      <c r="D659" s="4">
        <v>5.1218957561516287</v>
      </c>
      <c r="E659" s="3">
        <f>LOOKUP(C659,{0,30,60,90},{1,2,3,4})</f>
        <v>1</v>
      </c>
    </row>
    <row r="660" spans="1:5" x14ac:dyDescent="0.25">
      <c r="A660" s="3" t="s">
        <v>15</v>
      </c>
      <c r="B660" s="3">
        <v>1966</v>
      </c>
      <c r="C660" s="4">
        <v>6.9747812418129422</v>
      </c>
      <c r="D660" s="4">
        <v>9.7017757175292374</v>
      </c>
      <c r="E660" s="3">
        <f>LOOKUP(C660,{0,30,60,90},{1,2,3,4})</f>
        <v>1</v>
      </c>
    </row>
    <row r="661" spans="1:5" x14ac:dyDescent="0.25">
      <c r="A661" s="3" t="s">
        <v>15</v>
      </c>
      <c r="B661" s="3">
        <v>1967</v>
      </c>
      <c r="C661" s="4">
        <v>8.5364728764489559</v>
      </c>
      <c r="D661" s="4">
        <v>10.46442172203712</v>
      </c>
      <c r="E661" s="3">
        <f>LOOKUP(C661,{0,30,60,90},{1,2,3,4})</f>
        <v>1</v>
      </c>
    </row>
    <row r="662" spans="1:5" x14ac:dyDescent="0.25">
      <c r="A662" s="3" t="s">
        <v>15</v>
      </c>
      <c r="B662" s="3">
        <v>1968</v>
      </c>
      <c r="C662" s="4">
        <v>9.0341539106255979</v>
      </c>
      <c r="D662" s="4">
        <v>10.527807281393088</v>
      </c>
      <c r="E662" s="3">
        <f>LOOKUP(C662,{0,30,60,90},{1,2,3,4})</f>
        <v>1</v>
      </c>
    </row>
    <row r="663" spans="1:5" x14ac:dyDescent="0.25">
      <c r="A663" s="3" t="s">
        <v>15</v>
      </c>
      <c r="B663" s="3">
        <v>1969</v>
      </c>
      <c r="C663" s="4">
        <v>8.8051725163067314</v>
      </c>
      <c r="D663" s="4">
        <v>11.783223677348275</v>
      </c>
      <c r="E663" s="3">
        <f>LOOKUP(C663,{0,30,60,90},{1,2,3,4})</f>
        <v>1</v>
      </c>
    </row>
    <row r="664" spans="1:5" x14ac:dyDescent="0.25">
      <c r="A664" s="3" t="s">
        <v>15</v>
      </c>
      <c r="B664" s="3">
        <v>1970</v>
      </c>
      <c r="C664" s="4">
        <v>8.4891342138308179</v>
      </c>
      <c r="D664" s="4">
        <v>10.133699674494956</v>
      </c>
      <c r="E664" s="3">
        <f>LOOKUP(C664,{0,30,60,90},{1,2,3,4})</f>
        <v>1</v>
      </c>
    </row>
    <row r="665" spans="1:5" x14ac:dyDescent="0.25">
      <c r="A665" s="3" t="s">
        <v>15</v>
      </c>
      <c r="B665" s="3">
        <v>1971</v>
      </c>
      <c r="C665" s="4">
        <v>9.4244169548693755</v>
      </c>
      <c r="D665" s="4">
        <v>4.7312761315875917</v>
      </c>
      <c r="E665" s="3">
        <f>LOOKUP(C665,{0,30,60,90},{1,2,3,4})</f>
        <v>1</v>
      </c>
    </row>
    <row r="666" spans="1:5" x14ac:dyDescent="0.25">
      <c r="A666" s="3" t="s">
        <v>15</v>
      </c>
      <c r="B666" s="3">
        <v>1972</v>
      </c>
      <c r="C666" s="4">
        <v>12.667749344116094</v>
      </c>
      <c r="D666" s="4">
        <v>8.5931151321060106</v>
      </c>
      <c r="E666" s="3">
        <f>LOOKUP(C666,{0,30,60,90},{1,2,3,4})</f>
        <v>1</v>
      </c>
    </row>
    <row r="667" spans="1:5" x14ac:dyDescent="0.25">
      <c r="A667" s="3" t="s">
        <v>15</v>
      </c>
      <c r="B667" s="3">
        <v>1973</v>
      </c>
      <c r="C667" s="4">
        <v>11.693089654927199</v>
      </c>
      <c r="D667" s="4">
        <v>8.1977061898653503</v>
      </c>
      <c r="E667" s="3">
        <f>LOOKUP(C667,{0,30,60,90},{1,2,3,4})</f>
        <v>1</v>
      </c>
    </row>
    <row r="668" spans="1:5" x14ac:dyDescent="0.25">
      <c r="A668" s="3" t="s">
        <v>15</v>
      </c>
      <c r="B668" s="3">
        <v>1974</v>
      </c>
      <c r="C668" s="4">
        <v>11.702141622716844</v>
      </c>
      <c r="D668" s="4">
        <v>-1.5930558171435072</v>
      </c>
      <c r="E668" s="3">
        <f>LOOKUP(C668,{0,30,60,90},{1,2,3,4})</f>
        <v>1</v>
      </c>
    </row>
    <row r="669" spans="1:5" x14ac:dyDescent="0.25">
      <c r="A669" s="3" t="s">
        <v>15</v>
      </c>
      <c r="B669" s="3">
        <v>1975</v>
      </c>
      <c r="C669" s="4">
        <v>15.368211451724905</v>
      </c>
      <c r="D669" s="4">
        <v>2.8380681112874173</v>
      </c>
      <c r="E669" s="3">
        <f>LOOKUP(C669,{0,30,60,90},{1,2,3,4})</f>
        <v>1</v>
      </c>
    </row>
    <row r="670" spans="1:5" x14ac:dyDescent="0.25">
      <c r="A670" s="3" t="s">
        <v>15</v>
      </c>
      <c r="B670" s="3">
        <v>1976</v>
      </c>
      <c r="C670" s="4">
        <v>19.617797602252466</v>
      </c>
      <c r="D670" s="4">
        <v>4.0002317600861703</v>
      </c>
      <c r="E670" s="3">
        <f>LOOKUP(C670,{0,30,60,90},{1,2,3,4})</f>
        <v>1</v>
      </c>
    </row>
    <row r="671" spans="1:5" x14ac:dyDescent="0.25">
      <c r="A671" s="3" t="s">
        <v>15</v>
      </c>
      <c r="B671" s="3">
        <v>1977</v>
      </c>
      <c r="C671" s="4">
        <v>24.834265334927974</v>
      </c>
      <c r="D671" s="4">
        <v>3.5895046409313514</v>
      </c>
      <c r="E671" s="3">
        <f>LOOKUP(C671,{0,30,60,90},{1,2,3,4})</f>
        <v>1</v>
      </c>
    </row>
    <row r="672" spans="1:5" x14ac:dyDescent="0.25">
      <c r="A672" s="3" t="s">
        <v>15</v>
      </c>
      <c r="B672" s="3">
        <v>1978</v>
      </c>
      <c r="C672" s="4">
        <v>30.498364024187392</v>
      </c>
      <c r="D672" s="4">
        <v>4.2229465449804326</v>
      </c>
      <c r="E672" s="3">
        <f>LOOKUP(C672,{0,30,60,90},{1,2,3,4})</f>
        <v>2</v>
      </c>
    </row>
    <row r="673" spans="1:5" x14ac:dyDescent="0.25">
      <c r="A673" s="3" t="s">
        <v>15</v>
      </c>
      <c r="B673" s="3">
        <v>1979</v>
      </c>
      <c r="C673" s="4">
        <v>35.005643046396479</v>
      </c>
      <c r="D673" s="4">
        <v>6.8046807565768974</v>
      </c>
      <c r="E673" s="3">
        <f>LOOKUP(C673,{0,30,60,90},{1,2,3,4})</f>
        <v>2</v>
      </c>
    </row>
    <row r="674" spans="1:5" x14ac:dyDescent="0.25">
      <c r="A674" s="3" t="s">
        <v>15</v>
      </c>
      <c r="B674" s="3">
        <v>1980</v>
      </c>
      <c r="C674" s="4">
        <v>39.061770715563135</v>
      </c>
      <c r="D674" s="4">
        <v>4.6265988071512387</v>
      </c>
      <c r="E674" s="3">
        <f>LOOKUP(C674,{0,30,60,90},{1,2,3,4})</f>
        <v>2</v>
      </c>
    </row>
    <row r="675" spans="1:5" x14ac:dyDescent="0.25">
      <c r="A675" s="3" t="s">
        <v>15</v>
      </c>
      <c r="B675" s="3">
        <v>1981</v>
      </c>
      <c r="C675" s="4">
        <v>40.927446097736642</v>
      </c>
      <c r="D675" s="4">
        <v>4.176843956043963</v>
      </c>
      <c r="E675" s="3">
        <f>LOOKUP(C675,{0,30,60,90},{1,2,3,4})</f>
        <v>2</v>
      </c>
    </row>
    <row r="676" spans="1:5" x14ac:dyDescent="0.25">
      <c r="A676" s="3" t="s">
        <v>15</v>
      </c>
      <c r="B676" s="3">
        <v>1982</v>
      </c>
      <c r="C676" s="4">
        <v>44.276255427841633</v>
      </c>
      <c r="D676" s="4">
        <v>3.3766082964926225</v>
      </c>
      <c r="E676" s="3">
        <f>LOOKUP(C676,{0,30,60,90},{1,2,3,4})</f>
        <v>2</v>
      </c>
    </row>
    <row r="677" spans="1:5" x14ac:dyDescent="0.25">
      <c r="A677" s="3" t="s">
        <v>15</v>
      </c>
      <c r="B677" s="3">
        <v>1983</v>
      </c>
      <c r="C677" s="4">
        <v>48.058168842947133</v>
      </c>
      <c r="D677" s="4">
        <v>3.0607380356707958</v>
      </c>
      <c r="E677" s="3">
        <f>LOOKUP(C677,{0,30,60,90},{1,2,3,4})</f>
        <v>2</v>
      </c>
    </row>
    <row r="678" spans="1:5" x14ac:dyDescent="0.25">
      <c r="A678" s="3" t="s">
        <v>15</v>
      </c>
      <c r="B678" s="3">
        <v>1984</v>
      </c>
      <c r="C678" s="4">
        <v>49.248847499991797</v>
      </c>
      <c r="D678" s="4">
        <v>4.4638990159043823</v>
      </c>
      <c r="E678" s="3">
        <f>LOOKUP(C678,{0,30,60,90},{1,2,3,4})</f>
        <v>2</v>
      </c>
    </row>
    <row r="679" spans="1:5" x14ac:dyDescent="0.25">
      <c r="A679" s="3" t="s">
        <v>15</v>
      </c>
      <c r="B679" s="3">
        <v>1985</v>
      </c>
      <c r="C679" s="4">
        <v>50.207187407916706</v>
      </c>
      <c r="D679" s="4">
        <v>6.3333568887232294</v>
      </c>
      <c r="E679" s="3">
        <f>LOOKUP(C679,{0,30,60,90},{1,2,3,4})</f>
        <v>2</v>
      </c>
    </row>
    <row r="680" spans="1:5" x14ac:dyDescent="0.25">
      <c r="A680" s="3" t="s">
        <v>15</v>
      </c>
      <c r="B680" s="3">
        <v>1986</v>
      </c>
      <c r="C680" s="4">
        <v>54.169257482079381</v>
      </c>
      <c r="D680" s="4">
        <v>2.8310766408367716</v>
      </c>
      <c r="E680" s="3">
        <f>LOOKUP(C680,{0,30,60,90},{1,2,3,4})</f>
        <v>2</v>
      </c>
    </row>
    <row r="681" spans="1:5" x14ac:dyDescent="0.25">
      <c r="A681" s="3" t="s">
        <v>15</v>
      </c>
      <c r="B681" s="3">
        <v>1987</v>
      </c>
      <c r="C681" s="4">
        <v>55.815443587934922</v>
      </c>
      <c r="D681" s="4">
        <v>4.1074270637959875</v>
      </c>
      <c r="E681" s="3">
        <f>LOOKUP(C681,{0,30,60,90},{1,2,3,4})</f>
        <v>2</v>
      </c>
    </row>
    <row r="682" spans="1:5" x14ac:dyDescent="0.25">
      <c r="A682" s="3" t="s">
        <v>15</v>
      </c>
      <c r="B682" s="3">
        <v>1988</v>
      </c>
      <c r="C682" s="4">
        <v>54.040185649629564</v>
      </c>
      <c r="D682" s="4">
        <v>7.1466937073415338</v>
      </c>
      <c r="E682" s="3">
        <f>LOOKUP(C682,{0,30,60,90},{1,2,3,4})</f>
        <v>2</v>
      </c>
    </row>
    <row r="683" spans="1:5" x14ac:dyDescent="0.25">
      <c r="A683" s="3" t="s">
        <v>15</v>
      </c>
      <c r="B683" s="3">
        <v>1989</v>
      </c>
      <c r="C683" s="4">
        <v>50.789058647174578</v>
      </c>
      <c r="D683" s="4">
        <v>5.3701525189358668</v>
      </c>
      <c r="E683" s="3">
        <f>LOOKUP(C683,{0,30,60,90},{1,2,3,4})</f>
        <v>2</v>
      </c>
    </row>
    <row r="684" spans="1:5" x14ac:dyDescent="0.25">
      <c r="A684" s="3" t="s">
        <v>15</v>
      </c>
      <c r="B684" s="3">
        <v>1990</v>
      </c>
      <c r="C684" s="4">
        <v>49.230105083783016</v>
      </c>
      <c r="D684" s="4">
        <v>5.5723982994951182</v>
      </c>
      <c r="E684" s="3">
        <f>LOOKUP(C684,{0,30,60,90},{1,2,3,4})</f>
        <v>2</v>
      </c>
    </row>
    <row r="685" spans="1:5" x14ac:dyDescent="0.25">
      <c r="A685" s="3" t="s">
        <v>15</v>
      </c>
      <c r="B685" s="3">
        <v>1991</v>
      </c>
      <c r="C685" s="4">
        <v>47.965547140959437</v>
      </c>
      <c r="D685" s="4">
        <v>3.3243407748263731</v>
      </c>
      <c r="E685" s="3">
        <f>LOOKUP(C685,{0,30,60,90},{1,2,3,4})</f>
        <v>2</v>
      </c>
    </row>
    <row r="686" spans="1:5" x14ac:dyDescent="0.25">
      <c r="A686" s="3" t="s">
        <v>15</v>
      </c>
      <c r="B686" s="3">
        <v>1992</v>
      </c>
      <c r="C686" s="4">
        <v>49.813732590761134</v>
      </c>
      <c r="D686" s="4">
        <v>0.81902985881854296</v>
      </c>
      <c r="E686" s="3">
        <f>LOOKUP(C686,{0,30,60,90},{1,2,3,4})</f>
        <v>2</v>
      </c>
    </row>
    <row r="687" spans="1:5" x14ac:dyDescent="0.25">
      <c r="A687" s="3" t="s">
        <v>15</v>
      </c>
      <c r="B687" s="3">
        <v>1993</v>
      </c>
      <c r="C687" s="4">
        <v>55.320155131609923</v>
      </c>
      <c r="D687" s="4">
        <v>0.17106271963545083</v>
      </c>
      <c r="E687" s="3">
        <f>LOOKUP(C687,{0,30,60,90},{1,2,3,4})</f>
        <v>2</v>
      </c>
    </row>
    <row r="688" spans="1:5" x14ac:dyDescent="0.25">
      <c r="A688" s="3" t="s">
        <v>15</v>
      </c>
      <c r="B688" s="3">
        <v>1994</v>
      </c>
      <c r="C688" s="4">
        <v>59.956798040086156</v>
      </c>
      <c r="D688" s="4">
        <v>0.86357824375766779</v>
      </c>
      <c r="E688" s="3">
        <f>LOOKUP(C688,{0,30,60,90},{1,2,3,4})</f>
        <v>2</v>
      </c>
    </row>
    <row r="689" spans="1:5" x14ac:dyDescent="0.25">
      <c r="A689" s="3" t="s">
        <v>15</v>
      </c>
      <c r="B689" s="3">
        <v>1995</v>
      </c>
      <c r="C689" s="4">
        <v>66.118503691337722</v>
      </c>
      <c r="D689" s="4">
        <v>1.881656088426098</v>
      </c>
      <c r="E689" s="3">
        <f>LOOKUP(C689,{0,30,60,90},{1,2,3,4})</f>
        <v>3</v>
      </c>
    </row>
    <row r="690" spans="1:5" x14ac:dyDescent="0.25">
      <c r="A690" s="3" t="s">
        <v>15</v>
      </c>
      <c r="B690" s="3">
        <v>1996</v>
      </c>
      <c r="C690" s="4">
        <v>70.43342548119827</v>
      </c>
      <c r="D690" s="4">
        <v>2.6372873639508576</v>
      </c>
      <c r="E690" s="3">
        <f>LOOKUP(C690,{0,30,60,90},{1,2,3,4})</f>
        <v>3</v>
      </c>
    </row>
    <row r="691" spans="1:5" x14ac:dyDescent="0.25">
      <c r="A691" s="3" t="s">
        <v>15</v>
      </c>
      <c r="B691" s="3">
        <v>1997</v>
      </c>
      <c r="C691" s="4">
        <v>75.331732812678922</v>
      </c>
      <c r="D691" s="4">
        <v>1.5635665931917897</v>
      </c>
      <c r="E691" s="3">
        <f>LOOKUP(C691,{0,30,60,90},{1,2,3,4})</f>
        <v>3</v>
      </c>
    </row>
    <row r="692" spans="1:5" x14ac:dyDescent="0.25">
      <c r="A692" s="3" t="s">
        <v>15</v>
      </c>
      <c r="B692" s="3">
        <v>1998</v>
      </c>
      <c r="C692" s="4">
        <v>86.671499852429363</v>
      </c>
      <c r="D692" s="4">
        <v>-2.0488679103415119</v>
      </c>
      <c r="E692" s="3">
        <f>LOOKUP(C692,{0,30,60,90},{1,2,3,4})</f>
        <v>3</v>
      </c>
    </row>
    <row r="693" spans="1:5" x14ac:dyDescent="0.25">
      <c r="A693" s="3" t="s">
        <v>15</v>
      </c>
      <c r="B693" s="3">
        <v>1999</v>
      </c>
      <c r="C693" s="4">
        <v>98.340329844120816</v>
      </c>
      <c r="D693" s="4">
        <v>-0.14101078210864149</v>
      </c>
      <c r="E693" s="3">
        <f>LOOKUP(C693,{0,30,60,90},{1,2,3,4})</f>
        <v>4</v>
      </c>
    </row>
    <row r="694" spans="1:5" x14ac:dyDescent="0.25">
      <c r="A694" s="3" t="s">
        <v>15</v>
      </c>
      <c r="B694" s="3">
        <v>2000</v>
      </c>
      <c r="C694" s="4">
        <v>106.48064573848387</v>
      </c>
      <c r="D694" s="4">
        <v>2.8601394312350426</v>
      </c>
      <c r="E694" s="3">
        <f>LOOKUP(C694,{0,30,60,90},{1,2,3,4})</f>
        <v>4</v>
      </c>
    </row>
    <row r="695" spans="1:5" x14ac:dyDescent="0.25">
      <c r="A695" s="3" t="s">
        <v>15</v>
      </c>
      <c r="B695" s="3">
        <v>2001</v>
      </c>
      <c r="C695" s="4">
        <v>122.01880575423934</v>
      </c>
      <c r="D695" s="4">
        <v>0.18438948337951011</v>
      </c>
      <c r="E695" s="3">
        <f>LOOKUP(C695,{0,30,60,90},{1,2,3,4})</f>
        <v>4</v>
      </c>
    </row>
    <row r="696" spans="1:5" x14ac:dyDescent="0.25">
      <c r="A696" s="3" t="s">
        <v>15</v>
      </c>
      <c r="B696" s="3">
        <v>2002</v>
      </c>
      <c r="C696" s="4">
        <v>130.91365568111505</v>
      </c>
      <c r="D696" s="4">
        <v>0.26225702934743467</v>
      </c>
      <c r="E696" s="3">
        <f>LOOKUP(C696,{0,30,60,90},{1,2,3,4})</f>
        <v>4</v>
      </c>
    </row>
    <row r="697" spans="1:5" x14ac:dyDescent="0.25">
      <c r="A697" s="3" t="s">
        <v>15</v>
      </c>
      <c r="B697" s="3">
        <v>2003</v>
      </c>
      <c r="C697" s="4">
        <v>136.67742211815766</v>
      </c>
      <c r="D697" s="4">
        <v>1.4135402737087022</v>
      </c>
      <c r="E697" s="3">
        <f>LOOKUP(C697,{0,30,60,90},{1,2,3,4})</f>
        <v>4</v>
      </c>
    </row>
    <row r="698" spans="1:5" x14ac:dyDescent="0.25">
      <c r="A698" s="3" t="s">
        <v>15</v>
      </c>
      <c r="B698" s="3">
        <v>2004</v>
      </c>
      <c r="C698" s="4">
        <v>150.72532548843333</v>
      </c>
      <c r="D698" s="4">
        <v>2.7442620967663256</v>
      </c>
      <c r="E698" s="3">
        <f>LOOKUP(C698,{0,30,60,90},{1,2,3,4})</f>
        <v>4</v>
      </c>
    </row>
    <row r="699" spans="1:5" x14ac:dyDescent="0.25">
      <c r="A699" s="3" t="s">
        <v>15</v>
      </c>
      <c r="B699" s="3">
        <v>2005</v>
      </c>
      <c r="C699" s="4">
        <v>162.07452554540853</v>
      </c>
      <c r="D699" s="4">
        <v>1.9340925375305407</v>
      </c>
      <c r="E699" s="3">
        <f>LOOKUP(C699,{0,30,60,90},{1,2,3,4})</f>
        <v>4</v>
      </c>
    </row>
    <row r="700" spans="1:5" x14ac:dyDescent="0.25">
      <c r="A700" s="3" t="s">
        <v>15</v>
      </c>
      <c r="B700" s="3">
        <v>2006</v>
      </c>
      <c r="C700" s="4">
        <v>164.03636435307914</v>
      </c>
      <c r="D700" s="4">
        <v>2.0394692472756049</v>
      </c>
      <c r="E700" s="3">
        <f>LOOKUP(C700,{0,30,60,90},{1,2,3,4})</f>
        <v>4</v>
      </c>
    </row>
    <row r="701" spans="1:5" x14ac:dyDescent="0.25">
      <c r="A701" s="3" t="s">
        <v>15</v>
      </c>
      <c r="B701" s="3">
        <v>2007</v>
      </c>
      <c r="C701" s="4">
        <v>162.46546660075029</v>
      </c>
      <c r="D701" s="4">
        <v>2.3373165290419662</v>
      </c>
      <c r="E701" s="3">
        <f>LOOKUP(C701,{0,30,60,90},{1,2,3,4})</f>
        <v>4</v>
      </c>
    </row>
    <row r="702" spans="1:5" x14ac:dyDescent="0.25">
      <c r="A702" s="3" t="s">
        <v>15</v>
      </c>
      <c r="B702" s="3">
        <v>2008</v>
      </c>
      <c r="C702" s="4">
        <v>166.87808329604962</v>
      </c>
      <c r="D702" s="4">
        <v>-0.70524931714096573</v>
      </c>
      <c r="E702" s="3">
        <f>LOOKUP(C702,{0,30,60,90},{1,2,3,4})</f>
        <v>4</v>
      </c>
    </row>
    <row r="703" spans="1:5" x14ac:dyDescent="0.25">
      <c r="A703" s="3" t="s">
        <v>15</v>
      </c>
      <c r="B703" s="3">
        <v>2009</v>
      </c>
      <c r="C703" s="4">
        <v>181.51101115572391</v>
      </c>
      <c r="D703" s="4">
        <v>-5.3693645585904832</v>
      </c>
      <c r="E703" s="3">
        <f>LOOKUP(C703,{0,30,60,90},{1,2,3,4})</f>
        <v>4</v>
      </c>
    </row>
    <row r="704" spans="1:5" x14ac:dyDescent="0.25">
      <c r="A704" s="3" t="s">
        <v>22</v>
      </c>
      <c r="B704" s="3">
        <v>1957</v>
      </c>
      <c r="C704" s="4">
        <v>46.360980566493076</v>
      </c>
      <c r="D704" s="4">
        <v>2.8118646973816386</v>
      </c>
      <c r="E704" s="3">
        <f>LOOKUP(C704,{0,30,60,90},{1,2,3,4})</f>
        <v>2</v>
      </c>
    </row>
    <row r="705" spans="1:5" x14ac:dyDescent="0.25">
      <c r="A705" s="3" t="s">
        <v>22</v>
      </c>
      <c r="B705" s="3">
        <v>1958</v>
      </c>
      <c r="C705" s="4">
        <v>47.086891009542938</v>
      </c>
      <c r="D705" s="4">
        <v>-0.29660512209648271</v>
      </c>
      <c r="E705" s="3">
        <f>LOOKUP(C705,{0,30,60,90},{1,2,3,4})</f>
        <v>2</v>
      </c>
    </row>
    <row r="706" spans="1:5" x14ac:dyDescent="0.25">
      <c r="A706" s="3" t="s">
        <v>22</v>
      </c>
      <c r="B706" s="3">
        <v>1959</v>
      </c>
      <c r="C706" s="4">
        <v>44.782275646691417</v>
      </c>
      <c r="D706" s="4">
        <v>4.8888304799225901</v>
      </c>
      <c r="E706" s="3">
        <f>LOOKUP(C706,{0,30,60,90},{1,2,3,4})</f>
        <v>2</v>
      </c>
    </row>
    <row r="707" spans="1:5" x14ac:dyDescent="0.25">
      <c r="A707" s="3" t="s">
        <v>22</v>
      </c>
      <c r="B707" s="3">
        <v>1960</v>
      </c>
      <c r="C707" s="4">
        <v>41.121889498102064</v>
      </c>
      <c r="D707" s="4">
        <v>8.4141104643878251</v>
      </c>
      <c r="E707" s="3">
        <f>LOOKUP(C707,{0,30,60,90},{1,2,3,4})</f>
        <v>2</v>
      </c>
    </row>
    <row r="708" spans="1:5" x14ac:dyDescent="0.25">
      <c r="A708" s="3" t="s">
        <v>22</v>
      </c>
      <c r="B708" s="3">
        <v>1961</v>
      </c>
      <c r="C708" s="4">
        <v>38.889165877249837</v>
      </c>
      <c r="D708" s="4">
        <v>0.28892624500944653</v>
      </c>
      <c r="E708" s="3">
        <f>LOOKUP(C708,{0,30,60,90},{1,2,3,4})</f>
        <v>2</v>
      </c>
    </row>
    <row r="709" spans="1:5" x14ac:dyDescent="0.25">
      <c r="A709" s="3" t="s">
        <v>22</v>
      </c>
      <c r="B709" s="3">
        <v>1962</v>
      </c>
      <c r="C709" s="4">
        <v>35.185185185185183</v>
      </c>
      <c r="D709" s="4">
        <v>6.8493007176156251</v>
      </c>
      <c r="E709" s="3">
        <f>LOOKUP(C709,{0,30,60,90},{1,2,3,4})</f>
        <v>2</v>
      </c>
    </row>
    <row r="710" spans="1:5" x14ac:dyDescent="0.25">
      <c r="A710" s="3" t="s">
        <v>22</v>
      </c>
      <c r="B710" s="3">
        <v>1963</v>
      </c>
      <c r="C710" s="4">
        <v>34.593209481101859</v>
      </c>
      <c r="D710" s="4">
        <v>3.620836724088905</v>
      </c>
      <c r="E710" s="3">
        <f>LOOKUP(C710,{0,30,60,90},{1,2,3,4})</f>
        <v>2</v>
      </c>
    </row>
    <row r="711" spans="1:5" x14ac:dyDescent="0.25">
      <c r="A711" s="3" t="s">
        <v>22</v>
      </c>
      <c r="B711" s="3">
        <v>1964</v>
      </c>
      <c r="C711" s="4">
        <v>29.770548939878008</v>
      </c>
      <c r="D711" s="4">
        <v>8.2887042749276052</v>
      </c>
      <c r="E711" s="3">
        <f>LOOKUP(C711,{0,30,60,90},{1,2,3,4})</f>
        <v>1</v>
      </c>
    </row>
    <row r="712" spans="1:5" x14ac:dyDescent="0.25">
      <c r="A712" s="3" t="s">
        <v>22</v>
      </c>
      <c r="B712" s="3">
        <v>1965</v>
      </c>
      <c r="C712" s="4">
        <v>28.27705008613124</v>
      </c>
      <c r="D712" s="4">
        <v>5.2330356674763712</v>
      </c>
      <c r="E712" s="3">
        <f>LOOKUP(C712,{0,30,60,90},{1,2,3,4})</f>
        <v>1</v>
      </c>
    </row>
    <row r="713" spans="1:5" x14ac:dyDescent="0.25">
      <c r="A713" s="3" t="s">
        <v>22</v>
      </c>
      <c r="B713" s="3">
        <v>1966</v>
      </c>
      <c r="C713" s="4">
        <v>28.068918152229092</v>
      </c>
      <c r="D713" s="4">
        <v>2.7558434010046984</v>
      </c>
      <c r="E713" s="3">
        <f>LOOKUP(C713,{0,30,60,90},{1,2,3,4})</f>
        <v>1</v>
      </c>
    </row>
    <row r="714" spans="1:5" x14ac:dyDescent="0.25">
      <c r="A714" s="3" t="s">
        <v>22</v>
      </c>
      <c r="B714" s="3">
        <v>1967</v>
      </c>
      <c r="C714" s="4">
        <v>29.382957884427032</v>
      </c>
      <c r="D714" s="4">
        <v>5.2628601903776939</v>
      </c>
      <c r="E714" s="3">
        <f>LOOKUP(C714,{0,30,60,90},{1,2,3,4})</f>
        <v>1</v>
      </c>
    </row>
    <row r="715" spans="1:5" x14ac:dyDescent="0.25">
      <c r="A715" s="3" t="s">
        <v>22</v>
      </c>
      <c r="B715" s="3">
        <v>1968</v>
      </c>
      <c r="C715" s="4">
        <v>28.957765834744411</v>
      </c>
      <c r="D715" s="4">
        <v>6.4175884913293402</v>
      </c>
      <c r="E715" s="3">
        <f>LOOKUP(C715,{0,30,60,90},{1,2,3,4})</f>
        <v>1</v>
      </c>
    </row>
    <row r="716" spans="1:5" x14ac:dyDescent="0.25">
      <c r="A716" s="3" t="s">
        <v>22</v>
      </c>
      <c r="B716" s="3">
        <v>1969</v>
      </c>
      <c r="C716" s="4">
        <v>23.91375619539853</v>
      </c>
      <c r="D716" s="4">
        <v>6.4381397563245235</v>
      </c>
      <c r="E716" s="3">
        <f>LOOKUP(C716,{0,30,60,90},{1,2,3,4})</f>
        <v>1</v>
      </c>
    </row>
    <row r="717" spans="1:5" x14ac:dyDescent="0.25">
      <c r="A717" s="3" t="s">
        <v>22</v>
      </c>
      <c r="B717" s="3">
        <v>1970</v>
      </c>
      <c r="C717" s="4">
        <v>23.393422320077061</v>
      </c>
      <c r="D717" s="4">
        <v>5.694941444372148</v>
      </c>
      <c r="E717" s="3">
        <f>LOOKUP(C717,{0,30,60,90},{1,2,3,4})</f>
        <v>1</v>
      </c>
    </row>
    <row r="718" spans="1:5" x14ac:dyDescent="0.25">
      <c r="A718" s="3" t="s">
        <v>22</v>
      </c>
      <c r="B718" s="3">
        <v>1971</v>
      </c>
      <c r="C718" s="4">
        <v>21.176757366159844</v>
      </c>
      <c r="D718" s="4">
        <v>4.2217306274245692</v>
      </c>
      <c r="E718" s="3">
        <f>LOOKUP(C718,{0,30,60,90},{1,2,3,4})</f>
        <v>1</v>
      </c>
    </row>
    <row r="719" spans="1:5" x14ac:dyDescent="0.25">
      <c r="A719" s="3" t="s">
        <v>22</v>
      </c>
      <c r="B719" s="3">
        <v>1972</v>
      </c>
      <c r="C719" s="4">
        <v>19.175585807346561</v>
      </c>
      <c r="D719" s="4">
        <v>3.3099748368083937</v>
      </c>
      <c r="E719" s="3">
        <f>LOOKUP(C719,{0,30,60,90},{1,2,3,4})</f>
        <v>1</v>
      </c>
    </row>
    <row r="720" spans="1:5" x14ac:dyDescent="0.25">
      <c r="A720" s="3" t="s">
        <v>22</v>
      </c>
      <c r="B720" s="3">
        <v>1973</v>
      </c>
      <c r="C720" s="4">
        <v>17.108843133294521</v>
      </c>
      <c r="D720" s="4">
        <v>4.6879745591624555</v>
      </c>
      <c r="E720" s="3">
        <f>LOOKUP(C720,{0,30,60,90},{1,2,3,4})</f>
        <v>1</v>
      </c>
    </row>
    <row r="721" spans="1:5" x14ac:dyDescent="0.25">
      <c r="A721" s="3" t="s">
        <v>22</v>
      </c>
      <c r="B721" s="3">
        <v>1974</v>
      </c>
      <c r="C721" s="4">
        <v>16.650086391957693</v>
      </c>
      <c r="D721" s="4">
        <v>3.9660733484649491</v>
      </c>
      <c r="E721" s="3">
        <f>LOOKUP(C721,{0,30,60,90},{1,2,3,4})</f>
        <v>1</v>
      </c>
    </row>
    <row r="722" spans="1:5" x14ac:dyDescent="0.25">
      <c r="A722" s="3" t="s">
        <v>22</v>
      </c>
      <c r="B722" s="3">
        <v>1975</v>
      </c>
      <c r="C722" s="4">
        <v>17.738737798689041</v>
      </c>
      <c r="D722" s="4">
        <v>-9.1375168934626494E-2</v>
      </c>
      <c r="E722" s="3">
        <f>LOOKUP(C722,{0,30,60,90},{1,2,3,4})</f>
        <v>1</v>
      </c>
    </row>
    <row r="723" spans="1:5" x14ac:dyDescent="0.25">
      <c r="A723" s="3" t="s">
        <v>22</v>
      </c>
      <c r="B723" s="3">
        <v>1976</v>
      </c>
      <c r="C723" s="4">
        <v>18.690653004689352</v>
      </c>
      <c r="D723" s="4">
        <v>4.7087559420797787</v>
      </c>
      <c r="E723" s="3">
        <f>LOOKUP(C723,{0,30,60,90},{1,2,3,4})</f>
        <v>1</v>
      </c>
    </row>
    <row r="724" spans="1:5" x14ac:dyDescent="0.25">
      <c r="A724" s="3" t="s">
        <v>22</v>
      </c>
      <c r="B724" s="3">
        <v>1977</v>
      </c>
      <c r="C724" s="4">
        <v>19.319466080210148</v>
      </c>
      <c r="D724" s="4">
        <v>2.7187045618586314</v>
      </c>
      <c r="E724" s="3">
        <f>LOOKUP(C724,{0,30,60,90},{1,2,3,4})</f>
        <v>1</v>
      </c>
    </row>
    <row r="725" spans="1:5" x14ac:dyDescent="0.25">
      <c r="A725" s="3" t="s">
        <v>22</v>
      </c>
      <c r="B725" s="3">
        <v>1978</v>
      </c>
      <c r="C725" s="4">
        <v>20.661888015397352</v>
      </c>
      <c r="D725" s="4">
        <v>2.3585482097030486</v>
      </c>
      <c r="E725" s="3">
        <f>LOOKUP(C725,{0,30,60,90},{1,2,3,4})</f>
        <v>1</v>
      </c>
    </row>
    <row r="726" spans="1:5" x14ac:dyDescent="0.25">
      <c r="A726" s="3" t="s">
        <v>22</v>
      </c>
      <c r="B726" s="3">
        <v>1979</v>
      </c>
      <c r="C726" s="4">
        <v>22.693747872461138</v>
      </c>
      <c r="D726" s="4">
        <v>2.2270972620184626</v>
      </c>
      <c r="E726" s="3">
        <f>LOOKUP(C726,{0,30,60,90},{1,2,3,4})</f>
        <v>1</v>
      </c>
    </row>
    <row r="727" spans="1:5" x14ac:dyDescent="0.25">
      <c r="A727" s="3" t="s">
        <v>22</v>
      </c>
      <c r="B727" s="3">
        <v>1980</v>
      </c>
      <c r="C727" s="4">
        <v>26.070021963526855</v>
      </c>
      <c r="D727" s="4">
        <v>1.2058335482552307</v>
      </c>
      <c r="E727" s="3">
        <f>LOOKUP(C727,{0,30,60,90},{1,2,3,4})</f>
        <v>1</v>
      </c>
    </row>
    <row r="728" spans="1:5" x14ac:dyDescent="0.25">
      <c r="A728" s="3" t="s">
        <v>22</v>
      </c>
      <c r="B728" s="3">
        <v>1981</v>
      </c>
      <c r="C728" s="4">
        <v>30.499201917770829</v>
      </c>
      <c r="D728" s="4">
        <v>-0.51374976794491545</v>
      </c>
      <c r="E728" s="3">
        <f>LOOKUP(C728,{0,30,60,90},{1,2,3,4})</f>
        <v>2</v>
      </c>
    </row>
    <row r="729" spans="1:5" x14ac:dyDescent="0.25">
      <c r="A729" s="3" t="s">
        <v>22</v>
      </c>
      <c r="B729" s="3">
        <v>1982</v>
      </c>
      <c r="C729" s="4">
        <v>36.555252037342242</v>
      </c>
      <c r="D729" s="4">
        <v>-1.2830966318206349</v>
      </c>
      <c r="E729" s="3">
        <f>LOOKUP(C729,{0,30,60,90},{1,2,3,4})</f>
        <v>2</v>
      </c>
    </row>
    <row r="730" spans="1:5" x14ac:dyDescent="0.25">
      <c r="A730" s="3" t="s">
        <v>22</v>
      </c>
      <c r="B730" s="3">
        <v>1983</v>
      </c>
      <c r="C730" s="4">
        <v>42.705017016137887</v>
      </c>
      <c r="D730" s="4">
        <v>1.7579617834394767</v>
      </c>
      <c r="E730" s="3">
        <f>LOOKUP(C730,{0,30,60,90},{1,2,3,4})</f>
        <v>2</v>
      </c>
    </row>
    <row r="731" spans="1:5" x14ac:dyDescent="0.25">
      <c r="A731" s="3" t="s">
        <v>22</v>
      </c>
      <c r="B731" s="3">
        <v>1984</v>
      </c>
      <c r="C731" s="4">
        <v>47.823279595575691</v>
      </c>
      <c r="D731" s="4">
        <v>3.1191949214143921</v>
      </c>
      <c r="E731" s="3">
        <f>LOOKUP(C731,{0,30,60,90},{1,2,3,4})</f>
        <v>2</v>
      </c>
    </row>
    <row r="732" spans="1:5" x14ac:dyDescent="0.25">
      <c r="A732" s="3" t="s">
        <v>22</v>
      </c>
      <c r="B732" s="3">
        <v>1985</v>
      </c>
      <c r="C732" s="4">
        <v>51.438417063087407</v>
      </c>
      <c r="D732" s="4">
        <v>2.656333218459217</v>
      </c>
      <c r="E732" s="3">
        <f>LOOKUP(C732,{0,30,60,90},{1,2,3,4})</f>
        <v>2</v>
      </c>
    </row>
    <row r="733" spans="1:5" x14ac:dyDescent="0.25">
      <c r="A733" s="3" t="s">
        <v>22</v>
      </c>
      <c r="B733" s="3">
        <v>1986</v>
      </c>
      <c r="C733" s="4">
        <v>51.922393782938116</v>
      </c>
      <c r="D733" s="4">
        <v>3.1247258092204522</v>
      </c>
      <c r="E733" s="3">
        <f>LOOKUP(C733,{0,30,60,90},{1,2,3,4})</f>
        <v>2</v>
      </c>
    </row>
    <row r="734" spans="1:5" x14ac:dyDescent="0.25">
      <c r="A734" s="3" t="s">
        <v>22</v>
      </c>
      <c r="B734" s="3">
        <v>1987</v>
      </c>
      <c r="C734" s="4">
        <v>54.128956826744037</v>
      </c>
      <c r="D734" s="4">
        <v>1.8507283798080865</v>
      </c>
      <c r="E734" s="3">
        <f>LOOKUP(C734,{0,30,60,90},{1,2,3,4})</f>
        <v>2</v>
      </c>
    </row>
    <row r="735" spans="1:5" x14ac:dyDescent="0.25">
      <c r="A735" s="3" t="s">
        <v>22</v>
      </c>
      <c r="B735" s="3">
        <v>1988</v>
      </c>
      <c r="C735" s="4">
        <v>56.887086770165062</v>
      </c>
      <c r="D735" s="4">
        <v>2.98043431676287</v>
      </c>
      <c r="E735" s="3">
        <f>LOOKUP(C735,{0,30,60,90},{1,2,3,4})</f>
        <v>2</v>
      </c>
    </row>
    <row r="736" spans="1:5" x14ac:dyDescent="0.25">
      <c r="A736" s="3" t="s">
        <v>22</v>
      </c>
      <c r="B736" s="3">
        <v>1989</v>
      </c>
      <c r="C736" s="4">
        <v>57.520964360586994</v>
      </c>
      <c r="D736" s="4">
        <v>4.7845944945068331</v>
      </c>
      <c r="E736" s="3">
        <f>LOOKUP(C736,{0,30,60,90},{1,2,3,4})</f>
        <v>2</v>
      </c>
    </row>
    <row r="737" spans="1:5" x14ac:dyDescent="0.25">
      <c r="A737" s="3" t="s">
        <v>22</v>
      </c>
      <c r="B737" s="3">
        <v>1990</v>
      </c>
      <c r="C737" s="4">
        <v>58.424788861927816</v>
      </c>
      <c r="D737" s="4">
        <v>4.0646110245337486</v>
      </c>
      <c r="E737" s="3">
        <f>LOOKUP(C737,{0,30,60,90},{1,2,3,4})</f>
        <v>2</v>
      </c>
    </row>
    <row r="738" spans="1:5" x14ac:dyDescent="0.25">
      <c r="A738" s="3" t="s">
        <v>22</v>
      </c>
      <c r="B738" s="3">
        <v>1991</v>
      </c>
      <c r="C738" s="4">
        <v>59.248402826772477</v>
      </c>
      <c r="D738" s="4">
        <v>2.4050948162379404</v>
      </c>
      <c r="E738" s="3">
        <f>LOOKUP(C738,{0,30,60,90},{1,2,3,4})</f>
        <v>2</v>
      </c>
    </row>
    <row r="739" spans="1:5" x14ac:dyDescent="0.25">
      <c r="A739" s="3" t="s">
        <v>22</v>
      </c>
      <c r="B739" s="3">
        <v>1992</v>
      </c>
      <c r="C739" s="4">
        <v>60.64427031733166</v>
      </c>
      <c r="D739" s="4">
        <v>1.4895155915897407</v>
      </c>
      <c r="E739" s="3">
        <f>LOOKUP(C739,{0,30,60,90},{1,2,3,4})</f>
        <v>3</v>
      </c>
    </row>
    <row r="740" spans="1:5" x14ac:dyDescent="0.25">
      <c r="A740" s="3" t="s">
        <v>22</v>
      </c>
      <c r="B740" s="3">
        <v>1993</v>
      </c>
      <c r="C740" s="4">
        <v>61.227776110554011</v>
      </c>
      <c r="D740" s="4">
        <v>0.65135733158228071</v>
      </c>
      <c r="E740" s="3">
        <f>LOOKUP(C740,{0,30,60,90},{1,2,3,4})</f>
        <v>3</v>
      </c>
    </row>
    <row r="741" spans="1:5" x14ac:dyDescent="0.25">
      <c r="A741" s="3" t="s">
        <v>22</v>
      </c>
      <c r="B741" s="3">
        <v>1994</v>
      </c>
      <c r="C741" s="4">
        <v>58.048741465722024</v>
      </c>
      <c r="D741" s="4">
        <v>2.8643691523767556</v>
      </c>
      <c r="E741" s="3">
        <f>LOOKUP(C741,{0,30,60,90},{1,2,3,4})</f>
        <v>2</v>
      </c>
    </row>
    <row r="742" spans="1:5" x14ac:dyDescent="0.25">
      <c r="A742" s="3" t="s">
        <v>22</v>
      </c>
      <c r="B742" s="3">
        <v>1995</v>
      </c>
      <c r="C742" s="4">
        <v>58.933175217273082</v>
      </c>
      <c r="D742" s="4">
        <v>3.0331904558652978</v>
      </c>
      <c r="E742" s="3">
        <f>LOOKUP(C742,{0,30,60,90},{1,2,3,4})</f>
        <v>2</v>
      </c>
    </row>
    <row r="743" spans="1:5" x14ac:dyDescent="0.25">
      <c r="A743" s="3" t="s">
        <v>22</v>
      </c>
      <c r="B743" s="3">
        <v>1996</v>
      </c>
      <c r="C743" s="4">
        <v>57.669152945223686</v>
      </c>
      <c r="D743" s="4">
        <v>3.4060044868821526</v>
      </c>
      <c r="E743" s="3">
        <f>LOOKUP(C743,{0,30,60,90},{1,2,3,4})</f>
        <v>2</v>
      </c>
    </row>
    <row r="744" spans="1:5" x14ac:dyDescent="0.25">
      <c r="A744" s="3" t="s">
        <v>22</v>
      </c>
      <c r="B744" s="3">
        <v>1997</v>
      </c>
      <c r="C744" s="4">
        <v>53.910009730099311</v>
      </c>
      <c r="D744" s="4">
        <v>4.2784354440093431</v>
      </c>
      <c r="E744" s="3">
        <f>LOOKUP(C744,{0,30,60,90},{1,2,3,4})</f>
        <v>2</v>
      </c>
    </row>
    <row r="745" spans="1:5" x14ac:dyDescent="0.25">
      <c r="A745" s="3" t="s">
        <v>22</v>
      </c>
      <c r="B745" s="3">
        <v>1998</v>
      </c>
      <c r="C745" s="4">
        <v>52.005164650834288</v>
      </c>
      <c r="D745" s="4">
        <v>3.9235208337278893</v>
      </c>
      <c r="E745" s="3">
        <f>LOOKUP(C745,{0,30,60,90},{1,2,3,4})</f>
        <v>2</v>
      </c>
    </row>
    <row r="746" spans="1:5" x14ac:dyDescent="0.25">
      <c r="A746" s="3" t="s">
        <v>22</v>
      </c>
      <c r="B746" s="3">
        <v>1999</v>
      </c>
      <c r="C746" s="4">
        <v>49.120517461476517</v>
      </c>
      <c r="D746" s="4">
        <v>4.684485797370086</v>
      </c>
      <c r="E746" s="3">
        <f>LOOKUP(C746,{0,30,60,90},{1,2,3,4})</f>
        <v>2</v>
      </c>
    </row>
    <row r="747" spans="1:5" x14ac:dyDescent="0.25">
      <c r="A747" s="3" t="s">
        <v>22</v>
      </c>
      <c r="B747" s="3">
        <v>2000</v>
      </c>
      <c r="C747" s="4">
        <v>42.994544932529429</v>
      </c>
      <c r="D747" s="4">
        <v>3.9409320265696435</v>
      </c>
      <c r="E747" s="3">
        <f>LOOKUP(C747,{0,30,60,90},{1,2,3,4})</f>
        <v>2</v>
      </c>
    </row>
    <row r="748" spans="1:5" x14ac:dyDescent="0.25">
      <c r="A748" s="3" t="s">
        <v>22</v>
      </c>
      <c r="B748" s="3">
        <v>2001</v>
      </c>
      <c r="C748" s="4">
        <v>40.247380681703973</v>
      </c>
      <c r="D748" s="4">
        <v>1.9257823715188138</v>
      </c>
      <c r="E748" s="3">
        <f>LOOKUP(C748,{0,30,60,90},{1,2,3,4})</f>
        <v>2</v>
      </c>
    </row>
    <row r="749" spans="1:5" x14ac:dyDescent="0.25">
      <c r="A749" s="3" t="s">
        <v>22</v>
      </c>
      <c r="B749" s="3">
        <v>2002</v>
      </c>
      <c r="C749" s="4">
        <v>40.433005025644114</v>
      </c>
      <c r="D749" s="4">
        <v>7.6289468062884502E-2</v>
      </c>
      <c r="E749" s="3">
        <f>LOOKUP(C749,{0,30,60,90},{1,2,3,4})</f>
        <v>2</v>
      </c>
    </row>
    <row r="750" spans="1:5" x14ac:dyDescent="0.25">
      <c r="A750" s="3" t="s">
        <v>22</v>
      </c>
      <c r="B750" s="3">
        <v>2003</v>
      </c>
      <c r="C750" s="4">
        <v>42.520626067995259</v>
      </c>
      <c r="D750" s="4">
        <v>0.33565232892520669</v>
      </c>
      <c r="E750" s="3">
        <f>LOOKUP(C750,{0,30,60,90},{1,2,3,4})</f>
        <v>2</v>
      </c>
    </row>
    <row r="751" spans="1:5" x14ac:dyDescent="0.25">
      <c r="A751" s="3" t="s">
        <v>22</v>
      </c>
      <c r="B751" s="3">
        <v>2004</v>
      </c>
      <c r="C751" s="4">
        <v>43.751425127854326</v>
      </c>
      <c r="D751" s="4">
        <v>2.2365083632368332</v>
      </c>
      <c r="E751" s="3">
        <f>LOOKUP(C751,{0,30,60,90},{1,2,3,4})</f>
        <v>2</v>
      </c>
    </row>
    <row r="752" spans="1:5" x14ac:dyDescent="0.25">
      <c r="A752" s="3" t="s">
        <v>22</v>
      </c>
      <c r="B752" s="3">
        <v>2005</v>
      </c>
      <c r="C752" s="4">
        <v>42.948382082830967</v>
      </c>
      <c r="D752" s="4">
        <v>2.0465001417687256</v>
      </c>
      <c r="E752" s="3">
        <f>LOOKUP(C752,{0,30,60,90},{1,2,3,4})</f>
        <v>2</v>
      </c>
    </row>
    <row r="753" spans="1:5" x14ac:dyDescent="0.25">
      <c r="A753" s="3" t="s">
        <v>22</v>
      </c>
      <c r="B753" s="3">
        <v>2006</v>
      </c>
      <c r="C753" s="4">
        <v>39.169517378233891</v>
      </c>
      <c r="D753" s="4">
        <v>3.3942664055462757</v>
      </c>
      <c r="E753" s="3">
        <f>LOOKUP(C753,{0,30,60,90},{1,2,3,4})</f>
        <v>2</v>
      </c>
    </row>
    <row r="754" spans="1:5" x14ac:dyDescent="0.25">
      <c r="A754" s="3" t="s">
        <v>22</v>
      </c>
      <c r="B754" s="3">
        <v>2007</v>
      </c>
      <c r="C754" s="4">
        <v>37.983765457282331</v>
      </c>
      <c r="D754" s="4">
        <v>3.6131157488676457</v>
      </c>
      <c r="E754" s="3">
        <f>LOOKUP(C754,{0,30,60,90},{1,2,3,4})</f>
        <v>2</v>
      </c>
    </row>
    <row r="755" spans="1:5" x14ac:dyDescent="0.25">
      <c r="A755" s="3" t="s">
        <v>22</v>
      </c>
      <c r="B755" s="3">
        <v>2008</v>
      </c>
      <c r="C755" s="4">
        <v>50.295108267898222</v>
      </c>
      <c r="D755" s="4">
        <v>1.9958084258170805</v>
      </c>
      <c r="E755" s="3">
        <f>LOOKUP(C755,{0,30,60,90},{1,2,3,4})</f>
        <v>2</v>
      </c>
    </row>
    <row r="756" spans="1:5" x14ac:dyDescent="0.25">
      <c r="A756" s="3" t="s">
        <v>22</v>
      </c>
      <c r="B756" s="3">
        <v>2009</v>
      </c>
      <c r="C756" s="4">
        <v>50.475484876311327</v>
      </c>
      <c r="D756" s="4">
        <v>-4.1727161617901576</v>
      </c>
      <c r="E756" s="3">
        <f>LOOKUP(C756,{0,30,60,90},{1,2,3,4})</f>
        <v>2</v>
      </c>
    </row>
    <row r="757" spans="1:5" x14ac:dyDescent="0.25">
      <c r="A757" s="3" t="s">
        <v>27</v>
      </c>
      <c r="B757" s="3">
        <v>1946</v>
      </c>
      <c r="C757" s="4">
        <v>134.01445358401881</v>
      </c>
      <c r="D757" s="4">
        <v>7.7113198220464696</v>
      </c>
      <c r="E757" s="3">
        <f>LOOKUP(C757,{0,30,60,90},{1,2,3,4})</f>
        <v>4</v>
      </c>
    </row>
    <row r="758" spans="1:5" x14ac:dyDescent="0.25">
      <c r="A758" s="3" t="s">
        <v>27</v>
      </c>
      <c r="B758" s="3">
        <v>1947</v>
      </c>
      <c r="C758" s="4">
        <v>120.42977178423237</v>
      </c>
      <c r="D758" s="4">
        <v>11.932078935291424</v>
      </c>
      <c r="E758" s="3">
        <f>LOOKUP(C758,{0,30,60,90},{1,2,3,4})</f>
        <v>4</v>
      </c>
    </row>
    <row r="759" spans="1:5" x14ac:dyDescent="0.25">
      <c r="A759" s="3" t="s">
        <v>27</v>
      </c>
      <c r="B759" s="3">
        <v>1948</v>
      </c>
      <c r="C759" s="4">
        <v>117.20595959595958</v>
      </c>
      <c r="D759" s="4">
        <v>-9.9220992209922088</v>
      </c>
      <c r="E759" s="3">
        <f>LOOKUP(C759,{0,30,60,90},{1,2,3,4})</f>
        <v>4</v>
      </c>
    </row>
    <row r="760" spans="1:5" x14ac:dyDescent="0.25">
      <c r="A760" s="3" t="s">
        <v>27</v>
      </c>
      <c r="B760" s="3">
        <v>1949</v>
      </c>
      <c r="C760" s="4">
        <v>111.48626919602529</v>
      </c>
      <c r="D760" s="4">
        <v>10.787437414656353</v>
      </c>
      <c r="E760" s="3">
        <f>LOOKUP(C760,{0,30,60,90},{1,2,3,4})</f>
        <v>4</v>
      </c>
    </row>
    <row r="761" spans="1:5" x14ac:dyDescent="0.25">
      <c r="A761" s="3" t="s">
        <v>27</v>
      </c>
      <c r="B761" s="3">
        <v>1950</v>
      </c>
      <c r="C761" s="4">
        <v>87.652911931818181</v>
      </c>
      <c r="D761" s="4">
        <v>14.675948766515766</v>
      </c>
      <c r="E761" s="3">
        <f>LOOKUP(C761,{0,30,60,90},{1,2,3,4})</f>
        <v>3</v>
      </c>
    </row>
    <row r="762" spans="1:5" x14ac:dyDescent="0.25">
      <c r="A762" s="3" t="s">
        <v>27</v>
      </c>
      <c r="B762" s="3">
        <v>1951</v>
      </c>
      <c r="C762" s="4">
        <v>91.751130911583274</v>
      </c>
      <c r="D762" s="4">
        <v>-7.6351016360932107</v>
      </c>
      <c r="E762" s="3">
        <f>LOOKUP(C762,{0,30,60,90},{1,2,3,4})</f>
        <v>4</v>
      </c>
    </row>
    <row r="763" spans="1:5" x14ac:dyDescent="0.25">
      <c r="A763" s="3" t="s">
        <v>27</v>
      </c>
      <c r="B763" s="3">
        <v>1952</v>
      </c>
      <c r="C763" s="4">
        <v>85.831609947643983</v>
      </c>
      <c r="D763" s="4">
        <v>4.3478260869565188</v>
      </c>
      <c r="E763" s="3">
        <f>LOOKUP(C763,{0,30,60,90},{1,2,3,4})</f>
        <v>3</v>
      </c>
    </row>
    <row r="764" spans="1:5" x14ac:dyDescent="0.25">
      <c r="A764" s="3" t="s">
        <v>27</v>
      </c>
      <c r="B764" s="3">
        <v>1953</v>
      </c>
      <c r="C764" s="4">
        <v>79.263846153846146</v>
      </c>
      <c r="D764" s="4">
        <v>3.4207818930041212</v>
      </c>
      <c r="E764" s="3">
        <f>LOOKUP(C764,{0,30,60,90},{1,2,3,4})</f>
        <v>3</v>
      </c>
    </row>
    <row r="765" spans="1:5" x14ac:dyDescent="0.25">
      <c r="A765" s="3" t="s">
        <v>27</v>
      </c>
      <c r="B765" s="3">
        <v>1954</v>
      </c>
      <c r="C765" s="4">
        <v>75.275599360681937</v>
      </c>
      <c r="D765" s="4">
        <v>13.765232529221594</v>
      </c>
      <c r="E765" s="3">
        <f>LOOKUP(C765,{0,30,60,90},{1,2,3,4})</f>
        <v>3</v>
      </c>
    </row>
    <row r="766" spans="1:5" x14ac:dyDescent="0.25">
      <c r="A766" s="3" t="s">
        <v>27</v>
      </c>
      <c r="B766" s="3">
        <v>1955</v>
      </c>
      <c r="C766" s="4">
        <v>73.843759474482056</v>
      </c>
      <c r="D766" s="4">
        <v>1.8635916493605853</v>
      </c>
      <c r="E766" s="3">
        <f>LOOKUP(C766,{0,30,60,90},{1,2,3,4})</f>
        <v>3</v>
      </c>
    </row>
    <row r="767" spans="1:5" x14ac:dyDescent="0.25">
      <c r="A767" s="3" t="s">
        <v>27</v>
      </c>
      <c r="B767" s="3">
        <v>1956</v>
      </c>
      <c r="C767" s="4">
        <v>70.760442733397497</v>
      </c>
      <c r="D767" s="4">
        <v>5.1826814743280325</v>
      </c>
      <c r="E767" s="3">
        <f>LOOKUP(C767,{0,30,60,90},{1,2,3,4})</f>
        <v>3</v>
      </c>
    </row>
    <row r="768" spans="1:5" x14ac:dyDescent="0.25">
      <c r="A768" s="3" t="s">
        <v>27</v>
      </c>
      <c r="B768" s="3">
        <v>1957</v>
      </c>
      <c r="C768" s="4">
        <v>68.055640449438215</v>
      </c>
      <c r="D768" s="4">
        <v>2.8564141800561105</v>
      </c>
      <c r="E768" s="3">
        <f>LOOKUP(C768,{0,30,60,90},{1,2,3,4})</f>
        <v>3</v>
      </c>
    </row>
    <row r="769" spans="1:5" x14ac:dyDescent="0.25">
      <c r="A769" s="3" t="s">
        <v>27</v>
      </c>
      <c r="B769" s="3">
        <v>1958</v>
      </c>
      <c r="C769" s="4">
        <v>67.394312796208538</v>
      </c>
      <c r="D769" s="4">
        <v>3.9275973220927352</v>
      </c>
      <c r="E769" s="3">
        <f>LOOKUP(C769,{0,30,60,90},{1,2,3,4})</f>
        <v>3</v>
      </c>
    </row>
    <row r="770" spans="1:5" x14ac:dyDescent="0.25">
      <c r="A770" s="3" t="s">
        <v>27</v>
      </c>
      <c r="B770" s="3">
        <v>1959</v>
      </c>
      <c r="C770" s="4">
        <v>65.797904915390816</v>
      </c>
      <c r="D770" s="4">
        <v>7.1193396001336007</v>
      </c>
      <c r="E770" s="3">
        <f>LOOKUP(C770,{0,30,60,90},{1,2,3,4})</f>
        <v>3</v>
      </c>
    </row>
    <row r="771" spans="1:5" x14ac:dyDescent="0.25">
      <c r="A771" s="3" t="s">
        <v>27</v>
      </c>
      <c r="B771" s="3">
        <v>1960</v>
      </c>
      <c r="C771" s="4">
        <v>62.859397097134341</v>
      </c>
      <c r="D771" s="4">
        <v>0</v>
      </c>
      <c r="E771" s="3">
        <f>LOOKUP(C771,{0,30,60,90},{1,2,3,4})</f>
        <v>3</v>
      </c>
    </row>
    <row r="772" spans="1:5" x14ac:dyDescent="0.25">
      <c r="A772" s="3" t="s">
        <v>27</v>
      </c>
      <c r="B772" s="3">
        <v>1961</v>
      </c>
      <c r="C772" s="4">
        <v>62.391160618038093</v>
      </c>
      <c r="D772" s="4">
        <v>5.5904494632277535</v>
      </c>
      <c r="E772" s="3">
        <f>LOOKUP(C772,{0,30,60,90},{1,2,3,4})</f>
        <v>3</v>
      </c>
    </row>
    <row r="773" spans="1:5" x14ac:dyDescent="0.25">
      <c r="A773" s="3" t="s">
        <v>27</v>
      </c>
      <c r="B773" s="3">
        <v>1962</v>
      </c>
      <c r="C773" s="4">
        <v>60.276358786262094</v>
      </c>
      <c r="D773" s="4">
        <v>2.1557543030712223</v>
      </c>
      <c r="E773" s="3">
        <f>LOOKUP(C773,{0,30,60,90},{1,2,3,4})</f>
        <v>3</v>
      </c>
    </row>
    <row r="774" spans="1:5" x14ac:dyDescent="0.25">
      <c r="A774" s="3" t="s">
        <v>27</v>
      </c>
      <c r="B774" s="3">
        <v>1963</v>
      </c>
      <c r="C774" s="4">
        <v>59.098258478460131</v>
      </c>
      <c r="D774" s="4">
        <v>6.3349163741482473</v>
      </c>
      <c r="E774" s="3">
        <f>LOOKUP(C774,{0,30,60,90},{1,2,3,4})</f>
        <v>2</v>
      </c>
    </row>
    <row r="775" spans="1:5" x14ac:dyDescent="0.25">
      <c r="A775" s="3" t="s">
        <v>27</v>
      </c>
      <c r="B775" s="3">
        <v>1964</v>
      </c>
      <c r="C775" s="4">
        <v>56.33168013374199</v>
      </c>
      <c r="D775" s="4">
        <v>4.873975688376242</v>
      </c>
      <c r="E775" s="3">
        <f>LOOKUP(C775,{0,30,60,90},{1,2,3,4})</f>
        <v>2</v>
      </c>
    </row>
    <row r="776" spans="1:5" x14ac:dyDescent="0.25">
      <c r="A776" s="3" t="s">
        <v>27</v>
      </c>
      <c r="B776" s="3">
        <v>1965</v>
      </c>
      <c r="C776" s="4">
        <v>55.186535981428932</v>
      </c>
      <c r="D776" s="4">
        <v>6.3694267515923553</v>
      </c>
      <c r="E776" s="3">
        <f>LOOKUP(C776,{0,30,60,90},{1,2,3,4})</f>
        <v>2</v>
      </c>
    </row>
    <row r="777" spans="1:5" x14ac:dyDescent="0.25">
      <c r="A777" s="3" t="s">
        <v>27</v>
      </c>
      <c r="B777" s="3">
        <v>1966</v>
      </c>
      <c r="C777" s="4">
        <v>55.854567962366914</v>
      </c>
      <c r="D777" s="4">
        <v>6.3083136053474487</v>
      </c>
      <c r="E777" s="3">
        <f>LOOKUP(C777,{0,30,60,90},{1,2,3,4})</f>
        <v>2</v>
      </c>
    </row>
    <row r="778" spans="1:5" x14ac:dyDescent="0.25">
      <c r="A778" s="3" t="s">
        <v>27</v>
      </c>
      <c r="B778" s="3">
        <v>1967</v>
      </c>
      <c r="C778" s="4">
        <v>57.660865407602202</v>
      </c>
      <c r="D778" s="4">
        <v>-4.5651034844118366</v>
      </c>
      <c r="E778" s="3">
        <f>LOOKUP(C778,{0,30,60,90},{1,2,3,4})</f>
        <v>2</v>
      </c>
    </row>
    <row r="779" spans="1:5" x14ac:dyDescent="0.25">
      <c r="A779" s="3" t="s">
        <v>27</v>
      </c>
      <c r="B779" s="3">
        <v>1968</v>
      </c>
      <c r="C779" s="4">
        <v>58.984873760144275</v>
      </c>
      <c r="D779" s="4">
        <v>-0.16127925331137494</v>
      </c>
      <c r="E779" s="3">
        <f>LOOKUP(C779,{0,30,60,90},{1,2,3,4})</f>
        <v>2</v>
      </c>
    </row>
    <row r="780" spans="1:5" x14ac:dyDescent="0.25">
      <c r="A780" s="3" t="s">
        <v>27</v>
      </c>
      <c r="B780" s="3">
        <v>1969</v>
      </c>
      <c r="C780" s="4">
        <v>54.080249318270354</v>
      </c>
      <c r="D780" s="4">
        <v>10.324798075270669</v>
      </c>
      <c r="E780" s="3">
        <f>LOOKUP(C780,{0,30,60,90},{1,2,3,4})</f>
        <v>2</v>
      </c>
    </row>
    <row r="781" spans="1:5" x14ac:dyDescent="0.25">
      <c r="A781" s="3" t="s">
        <v>27</v>
      </c>
      <c r="B781" s="3">
        <v>1970</v>
      </c>
      <c r="C781" s="4">
        <v>49.333213305898489</v>
      </c>
      <c r="D781" s="4">
        <v>-1.4174896414218541</v>
      </c>
      <c r="E781" s="3">
        <f>LOOKUP(C781,{0,30,60,90},{1,2,3,4})</f>
        <v>2</v>
      </c>
    </row>
    <row r="782" spans="1:5" x14ac:dyDescent="0.25">
      <c r="A782" s="3" t="s">
        <v>27</v>
      </c>
      <c r="B782" s="3">
        <v>1971</v>
      </c>
      <c r="C782" s="4">
        <v>43.743991853360491</v>
      </c>
      <c r="D782" s="4">
        <v>5.18581721653395</v>
      </c>
      <c r="E782" s="3">
        <f>LOOKUP(C782,{0,30,60,90},{1,2,3,4})</f>
        <v>2</v>
      </c>
    </row>
    <row r="783" spans="1:5" x14ac:dyDescent="0.25">
      <c r="A783" s="3" t="s">
        <v>27</v>
      </c>
      <c r="B783" s="3">
        <v>1972</v>
      </c>
      <c r="C783" s="4">
        <v>39.982280723958993</v>
      </c>
      <c r="D783" s="4">
        <v>4.2842121075559625</v>
      </c>
      <c r="E783" s="3">
        <f>LOOKUP(C783,{0,30,60,90},{1,2,3,4})</f>
        <v>2</v>
      </c>
    </row>
    <row r="784" spans="1:5" x14ac:dyDescent="0.25">
      <c r="A784" s="3" t="s">
        <v>27</v>
      </c>
      <c r="B784" s="3">
        <v>1973</v>
      </c>
      <c r="C784" s="4">
        <v>37.775845200565279</v>
      </c>
      <c r="D784" s="4">
        <v>7.1043761343666301</v>
      </c>
      <c r="E784" s="3">
        <f>LOOKUP(C784,{0,30,60,90},{1,2,3,4})</f>
        <v>2</v>
      </c>
    </row>
    <row r="785" spans="1:5" x14ac:dyDescent="0.25">
      <c r="A785" s="3" t="s">
        <v>27</v>
      </c>
      <c r="B785" s="3">
        <v>1974</v>
      </c>
      <c r="C785" s="4">
        <v>36.047548291233284</v>
      </c>
      <c r="D785" s="4">
        <v>5.9526051053070406</v>
      </c>
      <c r="E785" s="3">
        <f>LOOKUP(C785,{0,30,60,90},{1,2,3,4})</f>
        <v>2</v>
      </c>
    </row>
    <row r="786" spans="1:5" x14ac:dyDescent="0.25">
      <c r="A786" s="3" t="s">
        <v>27</v>
      </c>
      <c r="B786" s="3">
        <v>1975</v>
      </c>
      <c r="C786" s="4">
        <v>35.815906753513886</v>
      </c>
      <c r="D786" s="4">
        <v>-1.1500380807311528</v>
      </c>
      <c r="E786" s="3">
        <f>LOOKUP(C786,{0,30,60,90},{1,2,3,4})</f>
        <v>2</v>
      </c>
    </row>
    <row r="787" spans="1:5" x14ac:dyDescent="0.25">
      <c r="A787" s="3" t="s">
        <v>27</v>
      </c>
      <c r="B787" s="3">
        <v>1976</v>
      </c>
      <c r="C787" s="4">
        <v>39.373094106800934</v>
      </c>
      <c r="D787" s="4">
        <v>2.4398387138197641</v>
      </c>
      <c r="E787" s="3">
        <f>LOOKUP(C787,{0,30,60,90},{1,2,3,4})</f>
        <v>2</v>
      </c>
    </row>
    <row r="788" spans="1:5" x14ac:dyDescent="0.25">
      <c r="A788" s="3" t="s">
        <v>27</v>
      </c>
      <c r="B788" s="3">
        <v>1977</v>
      </c>
      <c r="C788" s="4">
        <v>41.97060788243153</v>
      </c>
      <c r="D788" s="4">
        <v>-4.8712613132098177</v>
      </c>
      <c r="E788" s="3">
        <f>LOOKUP(C788,{0,30,60,90},{1,2,3,4})</f>
        <v>2</v>
      </c>
    </row>
    <row r="789" spans="1:5" x14ac:dyDescent="0.25">
      <c r="A789" s="3" t="s">
        <v>27</v>
      </c>
      <c r="B789" s="3">
        <v>1978</v>
      </c>
      <c r="C789" s="4">
        <v>44.097181271376343</v>
      </c>
      <c r="D789" s="4">
        <v>0.40322580645162365</v>
      </c>
      <c r="E789" s="3">
        <f>LOOKUP(C789,{0,30,60,90},{1,2,3,4})</f>
        <v>2</v>
      </c>
    </row>
    <row r="790" spans="1:5" x14ac:dyDescent="0.25">
      <c r="A790" s="3" t="s">
        <v>27</v>
      </c>
      <c r="B790" s="3">
        <v>1979</v>
      </c>
      <c r="C790" s="4">
        <v>44.526395554432938</v>
      </c>
      <c r="D790" s="4">
        <v>2.0395306717064354</v>
      </c>
      <c r="E790" s="3">
        <f>LOOKUP(C790,{0,30,60,90},{1,2,3,4})</f>
        <v>2</v>
      </c>
    </row>
    <row r="791" spans="1:5" x14ac:dyDescent="0.25">
      <c r="A791" s="3" t="s">
        <v>27</v>
      </c>
      <c r="B791" s="3">
        <v>1980</v>
      </c>
      <c r="C791" s="4">
        <v>44.976513569937367</v>
      </c>
      <c r="D791" s="4">
        <v>1.0089999999999999</v>
      </c>
      <c r="E791" s="3">
        <f>LOOKUP(C791,{0,30,60,90},{1,2,3,4})</f>
        <v>2</v>
      </c>
    </row>
    <row r="792" spans="1:5" x14ac:dyDescent="0.25">
      <c r="A792" s="3" t="s">
        <v>27</v>
      </c>
      <c r="B792" s="3">
        <v>1981</v>
      </c>
      <c r="C792" s="4">
        <v>41.629916460506976</v>
      </c>
      <c r="D792" s="4">
        <v>2.9609999999999999</v>
      </c>
      <c r="E792" s="3">
        <f>LOOKUP(C792,{0,30,60,90},{1,2,3,4})</f>
        <v>2</v>
      </c>
    </row>
    <row r="793" spans="1:5" x14ac:dyDescent="0.25">
      <c r="A793" s="3" t="s">
        <v>27</v>
      </c>
      <c r="B793" s="3">
        <v>1982</v>
      </c>
      <c r="C793" s="4">
        <v>45.767136807921297</v>
      </c>
      <c r="D793" s="4">
        <v>2.8780000000000001</v>
      </c>
      <c r="E793" s="3">
        <f>LOOKUP(C793,{0,30,60,90},{1,2,3,4})</f>
        <v>2</v>
      </c>
    </row>
    <row r="794" spans="1:5" x14ac:dyDescent="0.25">
      <c r="A794" s="3" t="s">
        <v>27</v>
      </c>
      <c r="B794" s="3">
        <v>1983</v>
      </c>
      <c r="C794" s="4">
        <v>53.752977984442722</v>
      </c>
      <c r="D794" s="4">
        <v>-0.124</v>
      </c>
      <c r="E794" s="3">
        <f>LOOKUP(C794,{0,30,60,90},{1,2,3,4})</f>
        <v>2</v>
      </c>
    </row>
    <row r="795" spans="1:5" x14ac:dyDescent="0.25">
      <c r="A795" s="3" t="s">
        <v>27</v>
      </c>
      <c r="B795" s="3">
        <v>1984</v>
      </c>
      <c r="C795" s="4">
        <v>55.591419712296037</v>
      </c>
      <c r="D795" s="4">
        <v>6.8579999999999997</v>
      </c>
      <c r="E795" s="3">
        <f>LOOKUP(C795,{0,30,60,90},{1,2,3,4})</f>
        <v>2</v>
      </c>
    </row>
    <row r="796" spans="1:5" x14ac:dyDescent="0.25">
      <c r="A796" s="3" t="s">
        <v>27</v>
      </c>
      <c r="B796" s="3">
        <v>1985</v>
      </c>
      <c r="C796" s="4">
        <v>62.364736539905479</v>
      </c>
      <c r="D796" s="4">
        <v>1.2130000000000001</v>
      </c>
      <c r="E796" s="3">
        <f>LOOKUP(C796,{0,30,60,90},{1,2,3,4})</f>
        <v>3</v>
      </c>
    </row>
    <row r="797" spans="1:5" x14ac:dyDescent="0.25">
      <c r="A797" s="3" t="s">
        <v>27</v>
      </c>
      <c r="B797" s="3">
        <v>1986</v>
      </c>
      <c r="C797" s="4">
        <v>57.291219023062595</v>
      </c>
      <c r="D797" s="4">
        <v>1.81</v>
      </c>
      <c r="E797" s="3">
        <f>LOOKUP(C797,{0,30,60,90},{1,2,3,4})</f>
        <v>2</v>
      </c>
    </row>
    <row r="798" spans="1:5" x14ac:dyDescent="0.25">
      <c r="A798" s="3" t="s">
        <v>27</v>
      </c>
      <c r="B798" s="3">
        <v>1987</v>
      </c>
      <c r="C798" s="4">
        <v>67.777511770808388</v>
      </c>
      <c r="D798" s="4">
        <v>0.754</v>
      </c>
      <c r="E798" s="3">
        <f>LOOKUP(C798,{0,30,60,90},{1,2,3,4})</f>
        <v>3</v>
      </c>
    </row>
    <row r="799" spans="1:5" x14ac:dyDescent="0.25">
      <c r="A799" s="3" t="s">
        <v>27</v>
      </c>
      <c r="B799" s="3">
        <v>1988</v>
      </c>
      <c r="C799" s="4">
        <v>57.438581531087813</v>
      </c>
      <c r="D799" s="4">
        <v>-2.1999999999999999E-2</v>
      </c>
      <c r="E799" s="3">
        <f>LOOKUP(C799,{0,30,60,90},{1,2,3,4})</f>
        <v>2</v>
      </c>
    </row>
    <row r="800" spans="1:5" x14ac:dyDescent="0.25">
      <c r="A800" s="3" t="s">
        <v>27</v>
      </c>
      <c r="B800" s="3">
        <v>1989</v>
      </c>
      <c r="C800" s="4">
        <v>55.264732484519584</v>
      </c>
      <c r="D800" s="4">
        <v>0.84599999999999997</v>
      </c>
      <c r="E800" s="3">
        <f>LOOKUP(C800,{0,30,60,90},{1,2,3,4})</f>
        <v>2</v>
      </c>
    </row>
    <row r="801" spans="1:5" x14ac:dyDescent="0.25">
      <c r="A801" s="3" t="s">
        <v>27</v>
      </c>
      <c r="B801" s="3">
        <v>1990</v>
      </c>
      <c r="C801" s="4">
        <v>60.617618110236222</v>
      </c>
      <c r="D801" s="4">
        <v>5.6000000000000001E-2</v>
      </c>
      <c r="E801" s="3">
        <f>LOOKUP(C801,{0,30,60,90},{1,2,3,4})</f>
        <v>3</v>
      </c>
    </row>
    <row r="802" spans="1:5" x14ac:dyDescent="0.25">
      <c r="A802" s="3" t="s">
        <v>27</v>
      </c>
      <c r="B802" s="3">
        <v>1991</v>
      </c>
      <c r="C802" s="4">
        <v>60.237742678512667</v>
      </c>
      <c r="D802" s="4">
        <v>-1.677</v>
      </c>
      <c r="E802" s="3">
        <f>LOOKUP(C802,{0,30,60,90},{1,2,3,4})</f>
        <v>3</v>
      </c>
    </row>
    <row r="803" spans="1:5" x14ac:dyDescent="0.25">
      <c r="A803" s="3" t="s">
        <v>27</v>
      </c>
      <c r="B803" s="3">
        <v>1992</v>
      </c>
      <c r="C803" s="4">
        <v>62.028546367913243</v>
      </c>
      <c r="D803" s="4">
        <v>0.77100000000000002</v>
      </c>
      <c r="E803" s="3">
        <f>LOOKUP(C803,{0,30,60,90},{1,2,3,4})</f>
        <v>3</v>
      </c>
    </row>
    <row r="804" spans="1:5" x14ac:dyDescent="0.25">
      <c r="A804" s="3" t="s">
        <v>27</v>
      </c>
      <c r="B804" s="3">
        <v>1993</v>
      </c>
      <c r="C804" s="4">
        <v>58.336097902613439</v>
      </c>
      <c r="D804" s="4">
        <v>5.1950000000000003</v>
      </c>
      <c r="E804" s="3">
        <f>LOOKUP(C804,{0,30,60,90},{1,2,3,4})</f>
        <v>2</v>
      </c>
    </row>
    <row r="805" spans="1:5" x14ac:dyDescent="0.25">
      <c r="A805" s="3" t="s">
        <v>27</v>
      </c>
      <c r="B805" s="3">
        <v>1994</v>
      </c>
      <c r="C805" s="4">
        <v>52.977555654446078</v>
      </c>
      <c r="D805" s="4">
        <v>5.859</v>
      </c>
      <c r="E805" s="3">
        <f>LOOKUP(C805,{0,30,60,90},{1,2,3,4})</f>
        <v>2</v>
      </c>
    </row>
    <row r="806" spans="1:5" x14ac:dyDescent="0.25">
      <c r="A806" s="3" t="s">
        <v>27</v>
      </c>
      <c r="B806" s="3">
        <v>1995</v>
      </c>
      <c r="C806" s="4">
        <v>47.201883964889745</v>
      </c>
      <c r="D806" s="4">
        <v>4.3369999999999997</v>
      </c>
      <c r="E806" s="3">
        <f>LOOKUP(C806,{0,30,60,90},{1,2,3,4})</f>
        <v>2</v>
      </c>
    </row>
    <row r="807" spans="1:5" x14ac:dyDescent="0.25">
      <c r="A807" s="3" t="s">
        <v>27</v>
      </c>
      <c r="B807" s="3">
        <v>1996</v>
      </c>
      <c r="C807" s="4">
        <v>42.363797837915087</v>
      </c>
      <c r="D807" s="4">
        <v>4.0190000000000001</v>
      </c>
      <c r="E807" s="3">
        <f>LOOKUP(C807,{0,30,60,90},{1,2,3,4})</f>
        <v>2</v>
      </c>
    </row>
    <row r="808" spans="1:5" x14ac:dyDescent="0.25">
      <c r="A808" s="3" t="s">
        <v>27</v>
      </c>
      <c r="B808" s="3">
        <v>1997</v>
      </c>
      <c r="C808" s="4">
        <v>35.398891939499507</v>
      </c>
      <c r="D808" s="4">
        <v>2.1629999999999998</v>
      </c>
      <c r="E808" s="3">
        <f>LOOKUP(C808,{0,30,60,90},{1,2,3,4})</f>
        <v>2</v>
      </c>
    </row>
    <row r="809" spans="1:5" x14ac:dyDescent="0.25">
      <c r="A809" s="3" t="s">
        <v>27</v>
      </c>
      <c r="B809" s="3">
        <v>1998</v>
      </c>
      <c r="C809" s="4">
        <v>36.649224787457321</v>
      </c>
      <c r="D809" s="4">
        <v>-4.8000000000000001E-2</v>
      </c>
      <c r="E809" s="3">
        <f>LOOKUP(C809,{0,30,60,90},{1,2,3,4})</f>
        <v>2</v>
      </c>
    </row>
    <row r="810" spans="1:5" x14ac:dyDescent="0.25">
      <c r="A810" s="3" t="s">
        <v>27</v>
      </c>
      <c r="B810" s="3">
        <v>1999</v>
      </c>
      <c r="C810" s="4">
        <v>33.484435283065331</v>
      </c>
      <c r="D810" s="4">
        <v>4.3289999999999997</v>
      </c>
      <c r="E810" s="3">
        <f>LOOKUP(C810,{0,30,60,90},{1,2,3,4})</f>
        <v>2</v>
      </c>
    </row>
    <row r="811" spans="1:5" x14ac:dyDescent="0.25">
      <c r="A811" s="3" t="s">
        <v>27</v>
      </c>
      <c r="B811" s="3">
        <v>2000</v>
      </c>
      <c r="C811" s="4">
        <v>31.095025279105482</v>
      </c>
      <c r="D811" s="4">
        <v>3.83</v>
      </c>
      <c r="E811" s="3">
        <f>LOOKUP(C811,{0,30,60,90},{1,2,3,4})</f>
        <v>2</v>
      </c>
    </row>
    <row r="812" spans="1:5" x14ac:dyDescent="0.25">
      <c r="A812" s="3" t="s">
        <v>27</v>
      </c>
      <c r="B812" s="3">
        <v>2001</v>
      </c>
      <c r="C812" s="4">
        <v>29.492795481531402</v>
      </c>
      <c r="D812" s="4">
        <v>2.6139999999999999</v>
      </c>
      <c r="E812" s="3">
        <f>LOOKUP(C812,{0,30,60,90},{1,2,3,4})</f>
        <v>1</v>
      </c>
    </row>
    <row r="813" spans="1:5" x14ac:dyDescent="0.25">
      <c r="A813" s="3" t="s">
        <v>27</v>
      </c>
      <c r="B813" s="3">
        <v>2002</v>
      </c>
      <c r="C813" s="4">
        <v>27.633848831351237</v>
      </c>
      <c r="D813" s="4">
        <v>4.9260000000000002</v>
      </c>
      <c r="E813" s="3">
        <f>LOOKUP(C813,{0,30,60,90},{1,2,3,4})</f>
        <v>1</v>
      </c>
    </row>
    <row r="814" spans="1:5" x14ac:dyDescent="0.25">
      <c r="A814" s="3" t="s">
        <v>27</v>
      </c>
      <c r="B814" s="3">
        <v>2003</v>
      </c>
      <c r="C814" s="4">
        <v>25.787134302333889</v>
      </c>
      <c r="D814" s="4">
        <v>4.1349999999999998</v>
      </c>
      <c r="E814" s="3">
        <f>LOOKUP(C814,{0,30,60,90},{1,2,3,4})</f>
        <v>1</v>
      </c>
    </row>
    <row r="815" spans="1:5" x14ac:dyDescent="0.25">
      <c r="A815" s="3" t="s">
        <v>27</v>
      </c>
      <c r="B815" s="3">
        <v>2004</v>
      </c>
      <c r="C815" s="4">
        <v>23.693196217304898</v>
      </c>
      <c r="D815" s="4">
        <v>4.5359999999999996</v>
      </c>
      <c r="E815" s="3">
        <f>LOOKUP(C815,{0,30,60,90},{1,2,3,4})</f>
        <v>1</v>
      </c>
    </row>
    <row r="816" spans="1:5" x14ac:dyDescent="0.25">
      <c r="A816" s="3" t="s">
        <v>27</v>
      </c>
      <c r="B816" s="3">
        <v>2005</v>
      </c>
      <c r="C816" s="4">
        <v>22.27129738489403</v>
      </c>
      <c r="D816" s="4">
        <v>2.8130000000000002</v>
      </c>
      <c r="E816" s="3">
        <f>LOOKUP(C816,{0,30,60,90},{1,2,3,4})</f>
        <v>1</v>
      </c>
    </row>
    <row r="817" spans="1:5" x14ac:dyDescent="0.25">
      <c r="A817" s="3" t="s">
        <v>27</v>
      </c>
      <c r="B817" s="3">
        <v>2006</v>
      </c>
      <c r="C817" s="4">
        <v>21.348159029065428</v>
      </c>
      <c r="D817" s="4">
        <v>1.954</v>
      </c>
      <c r="E817" s="3">
        <f>LOOKUP(C817,{0,30,60,90},{1,2,3,4})</f>
        <v>1</v>
      </c>
    </row>
    <row r="818" spans="1:5" x14ac:dyDescent="0.25">
      <c r="A818" s="3" t="s">
        <v>27</v>
      </c>
      <c r="B818" s="3">
        <v>2007</v>
      </c>
      <c r="C818" s="4">
        <v>17.525070466821639</v>
      </c>
      <c r="D818" s="4">
        <v>3.1930000000000001</v>
      </c>
      <c r="E818" s="3">
        <f>LOOKUP(C818,{0,30,60,90},{1,2,3,4})</f>
        <v>1</v>
      </c>
    </row>
    <row r="819" spans="1:5" x14ac:dyDescent="0.25">
      <c r="A819" s="3" t="s">
        <v>27</v>
      </c>
      <c r="B819" s="3">
        <v>2008</v>
      </c>
      <c r="C819" s="4">
        <v>17.738616657032328</v>
      </c>
      <c r="D819" s="4">
        <v>0.19400000000000001</v>
      </c>
      <c r="E819" s="3">
        <f>LOOKUP(C819,{0,30,60,90},{1,2,3,4})</f>
        <v>1</v>
      </c>
    </row>
    <row r="820" spans="1:5" x14ac:dyDescent="0.25">
      <c r="A820" s="3" t="s">
        <v>27</v>
      </c>
      <c r="B820" s="3">
        <v>2009</v>
      </c>
      <c r="C820" s="4">
        <v>24.254697823253316</v>
      </c>
      <c r="D820" s="4">
        <v>-2.1749999999999998</v>
      </c>
      <c r="E820" s="3">
        <f>LOOKUP(C820,{0,30,60,90},{1,2,3,4})</f>
        <v>1</v>
      </c>
    </row>
    <row r="821" spans="1:5" x14ac:dyDescent="0.25">
      <c r="A821" s="3" t="s">
        <v>16</v>
      </c>
      <c r="B821" s="3">
        <v>1946</v>
      </c>
      <c r="C821" s="4">
        <v>64.99350528855075</v>
      </c>
      <c r="D821" s="4">
        <v>10.201270069762503</v>
      </c>
      <c r="E821" s="3">
        <f>LOOKUP(C821,{0,30,60,90},{1,2,3,4})</f>
        <v>3</v>
      </c>
    </row>
    <row r="822" spans="1:5" x14ac:dyDescent="0.25">
      <c r="A822" s="3" t="s">
        <v>16</v>
      </c>
      <c r="B822" s="3">
        <v>1947</v>
      </c>
      <c r="C822" s="4">
        <v>53.108693938677384</v>
      </c>
      <c r="D822" s="4">
        <v>13.562973377477427</v>
      </c>
      <c r="E822" s="3">
        <f>LOOKUP(C822,{0,30,60,90},{1,2,3,4})</f>
        <v>2</v>
      </c>
    </row>
    <row r="823" spans="1:5" x14ac:dyDescent="0.25">
      <c r="A823" s="3" t="s">
        <v>16</v>
      </c>
      <c r="B823" s="3">
        <v>1948</v>
      </c>
      <c r="C823" s="4">
        <v>45.528624856156505</v>
      </c>
      <c r="D823" s="4">
        <v>6.9515166037660503</v>
      </c>
      <c r="E823" s="3">
        <f>LOOKUP(C823,{0,30,60,90},{1,2,3,4})</f>
        <v>2</v>
      </c>
    </row>
    <row r="824" spans="1:5" x14ac:dyDescent="0.25">
      <c r="A824" s="3" t="s">
        <v>16</v>
      </c>
      <c r="B824" s="3">
        <v>1949</v>
      </c>
      <c r="C824" s="4">
        <v>45.474848063264261</v>
      </c>
      <c r="D824" s="4">
        <v>2.6670898660853926</v>
      </c>
      <c r="E824" s="3">
        <f>LOOKUP(C824,{0,30,60,90},{1,2,3,4})</f>
        <v>2</v>
      </c>
    </row>
    <row r="825" spans="1:5" x14ac:dyDescent="0.25">
      <c r="A825" s="3" t="s">
        <v>16</v>
      </c>
      <c r="B825" s="3">
        <v>1950</v>
      </c>
      <c r="C825" s="4">
        <v>31.531878192795062</v>
      </c>
      <c r="D825" s="4">
        <v>4.8700870632629512</v>
      </c>
      <c r="E825" s="3">
        <f>LOOKUP(C825,{0,30,60,90},{1,2,3,4})</f>
        <v>2</v>
      </c>
    </row>
    <row r="826" spans="1:5" x14ac:dyDescent="0.25">
      <c r="A826" s="3" t="s">
        <v>16</v>
      </c>
      <c r="B826" s="3">
        <v>1951</v>
      </c>
      <c r="C826" s="4">
        <v>26.34372501998401</v>
      </c>
      <c r="D826" s="4">
        <v>5.4177667373312977</v>
      </c>
      <c r="E826" s="3">
        <f>LOOKUP(C826,{0,30,60,90},{1,2,3,4})</f>
        <v>1</v>
      </c>
    </row>
    <row r="827" spans="1:5" x14ac:dyDescent="0.25">
      <c r="A827" s="3" t="s">
        <v>16</v>
      </c>
      <c r="B827" s="3">
        <v>1952</v>
      </c>
      <c r="C827" s="4">
        <v>23.795581709434689</v>
      </c>
      <c r="D827" s="4">
        <v>3.5243703837739115</v>
      </c>
      <c r="E827" s="3">
        <f>LOOKUP(C827,{0,30,60,90},{1,2,3,4})</f>
        <v>1</v>
      </c>
    </row>
    <row r="828" spans="1:5" x14ac:dyDescent="0.25">
      <c r="A828" s="3" t="s">
        <v>16</v>
      </c>
      <c r="B828" s="3">
        <v>1953</v>
      </c>
      <c r="C828" s="4">
        <v>25.961547613382191</v>
      </c>
      <c r="D828" s="4">
        <v>3.9716526174454092</v>
      </c>
      <c r="E828" s="3">
        <f>LOOKUP(C828,{0,30,60,90},{1,2,3,4})</f>
        <v>1</v>
      </c>
    </row>
    <row r="829" spans="1:5" x14ac:dyDescent="0.25">
      <c r="A829" s="3" t="s">
        <v>16</v>
      </c>
      <c r="B829" s="3">
        <v>1954</v>
      </c>
      <c r="C829" s="4">
        <v>26.18930654853283</v>
      </c>
      <c r="D829" s="4">
        <v>5.047529534027162</v>
      </c>
      <c r="E829" s="3">
        <f>LOOKUP(C829,{0,30,60,90},{1,2,3,4})</f>
        <v>1</v>
      </c>
    </row>
    <row r="830" spans="1:5" x14ac:dyDescent="0.25">
      <c r="A830" s="3" t="s">
        <v>16</v>
      </c>
      <c r="B830" s="3">
        <v>1955</v>
      </c>
      <c r="C830" s="4">
        <v>26.701128593788614</v>
      </c>
      <c r="D830" s="4">
        <v>2.2077303295592099</v>
      </c>
      <c r="E830" s="3">
        <f>LOOKUP(C830,{0,30,60,90},{1,2,3,4})</f>
        <v>1</v>
      </c>
    </row>
    <row r="831" spans="1:5" x14ac:dyDescent="0.25">
      <c r="A831" s="3" t="s">
        <v>16</v>
      </c>
      <c r="B831" s="3">
        <v>1956</v>
      </c>
      <c r="C831" s="4">
        <v>26.860753040565143</v>
      </c>
      <c r="D831" s="4">
        <v>5.3367637796116085</v>
      </c>
      <c r="E831" s="3">
        <f>LOOKUP(C831,{0,30,60,90},{1,2,3,4})</f>
        <v>1</v>
      </c>
    </row>
    <row r="832" spans="1:5" x14ac:dyDescent="0.25">
      <c r="A832" s="3" t="s">
        <v>16</v>
      </c>
      <c r="B832" s="3">
        <v>1957</v>
      </c>
      <c r="C832" s="4">
        <v>28.146539934354482</v>
      </c>
      <c r="D832" s="4">
        <v>3.0157764940373699</v>
      </c>
      <c r="E832" s="3">
        <f>LOOKUP(C832,{0,30,60,90},{1,2,3,4})</f>
        <v>1</v>
      </c>
    </row>
    <row r="833" spans="1:5" x14ac:dyDescent="0.25">
      <c r="A833" s="3" t="s">
        <v>16</v>
      </c>
      <c r="B833" s="3">
        <v>1958</v>
      </c>
      <c r="C833" s="4">
        <v>28.460985380217071</v>
      </c>
      <c r="D833" s="4">
        <v>0</v>
      </c>
      <c r="E833" s="3">
        <f>LOOKUP(C833,{0,30,60,90},{1,2,3,4})</f>
        <v>1</v>
      </c>
    </row>
    <row r="834" spans="1:5" x14ac:dyDescent="0.25">
      <c r="A834" s="3" t="s">
        <v>16</v>
      </c>
      <c r="B834" s="3">
        <v>1959</v>
      </c>
      <c r="C834" s="4">
        <v>29.897926222624196</v>
      </c>
      <c r="D834" s="4">
        <v>4.2152969301855858</v>
      </c>
      <c r="E834" s="3">
        <f>LOOKUP(C834,{0,30,60,90},{1,2,3,4})</f>
        <v>1</v>
      </c>
    </row>
    <row r="835" spans="1:5" x14ac:dyDescent="0.25">
      <c r="A835" s="3" t="s">
        <v>16</v>
      </c>
      <c r="B835" s="3">
        <v>1960</v>
      </c>
      <c r="C835" s="4">
        <v>29.460947425736588</v>
      </c>
      <c r="D835" s="4">
        <v>5.6266539958652162</v>
      </c>
      <c r="E835" s="3">
        <f>LOOKUP(C835,{0,30,60,90},{1,2,3,4})</f>
        <v>1</v>
      </c>
    </row>
    <row r="836" spans="1:5" x14ac:dyDescent="0.25">
      <c r="A836" s="3" t="s">
        <v>16</v>
      </c>
      <c r="B836" s="3">
        <v>1961</v>
      </c>
      <c r="C836" s="4">
        <v>25.106637788253281</v>
      </c>
      <c r="D836" s="4">
        <v>6.2677256369312984</v>
      </c>
      <c r="E836" s="3">
        <f>LOOKUP(C836,{0,30,60,90},{1,2,3,4})</f>
        <v>1</v>
      </c>
    </row>
    <row r="837" spans="1:5" x14ac:dyDescent="0.25">
      <c r="A837" s="3" t="s">
        <v>16</v>
      </c>
      <c r="B837" s="3">
        <v>1962</v>
      </c>
      <c r="C837" s="4">
        <v>24.276155573944912</v>
      </c>
      <c r="D837" s="4">
        <v>2.8160051133831132</v>
      </c>
      <c r="E837" s="3">
        <f>LOOKUP(C837,{0,30,60,90},{1,2,3,4})</f>
        <v>1</v>
      </c>
    </row>
    <row r="838" spans="1:5" x14ac:dyDescent="0.25">
      <c r="A838" s="3" t="s">
        <v>16</v>
      </c>
      <c r="B838" s="3">
        <v>1963</v>
      </c>
      <c r="C838" s="4">
        <v>22.975624712555572</v>
      </c>
      <c r="D838" s="4">
        <v>3.8243409787433569</v>
      </c>
      <c r="E838" s="3">
        <f>LOOKUP(C838,{0,30,60,90},{1,2,3,4})</f>
        <v>1</v>
      </c>
    </row>
    <row r="839" spans="1:5" x14ac:dyDescent="0.25">
      <c r="A839" s="3" t="s">
        <v>16</v>
      </c>
      <c r="B839" s="3">
        <v>1964</v>
      </c>
      <c r="C839" s="4">
        <v>22.075138077641355</v>
      </c>
      <c r="D839" s="4">
        <v>4.9776512545235851</v>
      </c>
      <c r="E839" s="3">
        <f>LOOKUP(C839,{0,30,60,90},{1,2,3,4})</f>
        <v>1</v>
      </c>
    </row>
    <row r="840" spans="1:5" x14ac:dyDescent="0.25">
      <c r="A840" s="3" t="s">
        <v>16</v>
      </c>
      <c r="B840" s="3">
        <v>1965</v>
      </c>
      <c r="C840" s="4">
        <v>20.505839363760121</v>
      </c>
      <c r="D840" s="4">
        <v>5.3105049332559551</v>
      </c>
      <c r="E840" s="3">
        <f>LOOKUP(C840,{0,30,60,90},{1,2,3,4})</f>
        <v>1</v>
      </c>
    </row>
    <row r="841" spans="1:5" x14ac:dyDescent="0.25">
      <c r="A841" s="3" t="s">
        <v>16</v>
      </c>
      <c r="B841" s="3">
        <v>1966</v>
      </c>
      <c r="C841" s="4">
        <v>22.252560977844563</v>
      </c>
      <c r="D841" s="4">
        <v>3.7820336180766079</v>
      </c>
      <c r="E841" s="3">
        <f>LOOKUP(C841,{0,30,60,90},{1,2,3,4})</f>
        <v>1</v>
      </c>
    </row>
    <row r="842" spans="1:5" x14ac:dyDescent="0.25">
      <c r="A842" s="3" t="s">
        <v>16</v>
      </c>
      <c r="B842" s="3">
        <v>1967</v>
      </c>
      <c r="C842" s="4">
        <v>23.10217755443886</v>
      </c>
      <c r="D842" s="4">
        <v>6.2474106458221268</v>
      </c>
      <c r="E842" s="3">
        <f>LOOKUP(C842,{0,30,60,90},{1,2,3,4})</f>
        <v>1</v>
      </c>
    </row>
    <row r="843" spans="1:5" x14ac:dyDescent="0.25">
      <c r="A843" s="3" t="s">
        <v>16</v>
      </c>
      <c r="B843" s="3">
        <v>1968</v>
      </c>
      <c r="C843" s="4">
        <v>23.093333333333334</v>
      </c>
      <c r="D843" s="4">
        <v>2.2456853929195386</v>
      </c>
      <c r="E843" s="3">
        <f>LOOKUP(C843,{0,30,60,90},{1,2,3,4})</f>
        <v>1</v>
      </c>
    </row>
    <row r="844" spans="1:5" x14ac:dyDescent="0.25">
      <c r="A844" s="3" t="s">
        <v>16</v>
      </c>
      <c r="B844" s="3">
        <v>1969</v>
      </c>
      <c r="C844" s="4">
        <v>22.793799878993919</v>
      </c>
      <c r="D844" s="4">
        <v>4.512824402711324</v>
      </c>
      <c r="E844" s="3">
        <f>LOOKUP(C844,{0,30,60,90},{1,2,3,4})</f>
        <v>1</v>
      </c>
    </row>
    <row r="845" spans="1:5" x14ac:dyDescent="0.25">
      <c r="A845" s="3" t="s">
        <v>16</v>
      </c>
      <c r="B845" s="3">
        <v>1970</v>
      </c>
      <c r="C845" s="4">
        <v>23.635088949259487</v>
      </c>
      <c r="D845" s="4">
        <v>1.9870126466419835</v>
      </c>
      <c r="E845" s="3">
        <f>LOOKUP(C845,{0,30,60,90},{1,2,3,4})</f>
        <v>1</v>
      </c>
    </row>
    <row r="846" spans="1:5" x14ac:dyDescent="0.25">
      <c r="A846" s="3" t="s">
        <v>16</v>
      </c>
      <c r="B846" s="3">
        <v>1971</v>
      </c>
      <c r="C846" s="4">
        <v>24.300544301666573</v>
      </c>
      <c r="D846" s="4">
        <v>5.1304961482731892</v>
      </c>
      <c r="E846" s="3">
        <f>LOOKUP(C846,{0,30,60,90},{1,2,3,4})</f>
        <v>1</v>
      </c>
    </row>
    <row r="847" spans="1:5" x14ac:dyDescent="0.25">
      <c r="A847" s="3" t="s">
        <v>16</v>
      </c>
      <c r="B847" s="3">
        <v>1972</v>
      </c>
      <c r="C847" s="4">
        <v>26.087840172347214</v>
      </c>
      <c r="D847" s="4">
        <v>5.0931592930837155</v>
      </c>
      <c r="E847" s="3">
        <f>LOOKUP(C847,{0,30,60,90},{1,2,3,4})</f>
        <v>1</v>
      </c>
    </row>
    <row r="848" spans="1:5" x14ac:dyDescent="0.25">
      <c r="A848" s="3" t="s">
        <v>16</v>
      </c>
      <c r="B848" s="3">
        <v>1973</v>
      </c>
      <c r="C848" s="4">
        <v>26.392912062368129</v>
      </c>
      <c r="D848" s="4">
        <v>4.4131697315169749</v>
      </c>
      <c r="E848" s="3">
        <f>LOOKUP(C848,{0,30,60,90},{1,2,3,4})</f>
        <v>1</v>
      </c>
    </row>
    <row r="849" spans="1:5" x14ac:dyDescent="0.25">
      <c r="A849" s="3" t="s">
        <v>16</v>
      </c>
      <c r="B849" s="3">
        <v>1974</v>
      </c>
      <c r="C849" s="4">
        <v>26.164341324288909</v>
      </c>
      <c r="D849" s="4">
        <v>4.1921985523934779</v>
      </c>
      <c r="E849" s="3">
        <f>LOOKUP(C849,{0,30,60,90},{1,2,3,4})</f>
        <v>1</v>
      </c>
    </row>
    <row r="850" spans="1:5" x14ac:dyDescent="0.25">
      <c r="A850" s="3" t="s">
        <v>16</v>
      </c>
      <c r="B850" s="3">
        <v>1975</v>
      </c>
      <c r="C850" s="4">
        <v>27.627066212962838</v>
      </c>
      <c r="D850" s="4">
        <v>5.227868148784065</v>
      </c>
      <c r="E850" s="3">
        <f>LOOKUP(C850,{0,30,60,90},{1,2,3,4})</f>
        <v>1</v>
      </c>
    </row>
    <row r="851" spans="1:5" x14ac:dyDescent="0.25">
      <c r="A851" s="3" t="s">
        <v>16</v>
      </c>
      <c r="B851" s="3">
        <v>1976</v>
      </c>
      <c r="C851" s="4">
        <v>29.423756216719681</v>
      </c>
      <c r="D851" s="4">
        <v>5.8630557470105593</v>
      </c>
      <c r="E851" s="3">
        <f>LOOKUP(C851,{0,30,60,90},{1,2,3,4})</f>
        <v>1</v>
      </c>
    </row>
    <row r="852" spans="1:5" x14ac:dyDescent="0.25">
      <c r="A852" s="3" t="s">
        <v>16</v>
      </c>
      <c r="B852" s="3">
        <v>1977</v>
      </c>
      <c r="C852" s="4">
        <v>34.849529060418099</v>
      </c>
      <c r="D852" s="4">
        <v>4.2675068022340001</v>
      </c>
      <c r="E852" s="3">
        <f>LOOKUP(C852,{0,30,60,90},{1,2,3,4})</f>
        <v>2</v>
      </c>
    </row>
    <row r="853" spans="1:5" x14ac:dyDescent="0.25">
      <c r="A853" s="3" t="s">
        <v>16</v>
      </c>
      <c r="B853" s="3">
        <v>1978</v>
      </c>
      <c r="C853" s="4">
        <v>35.642657270183442</v>
      </c>
      <c r="D853" s="4">
        <v>3.4876822459812828</v>
      </c>
      <c r="E853" s="3">
        <f>LOOKUP(C853,{0,30,60,90},{1,2,3,4})</f>
        <v>2</v>
      </c>
    </row>
    <row r="854" spans="1:5" x14ac:dyDescent="0.25">
      <c r="A854" s="3" t="s">
        <v>16</v>
      </c>
      <c r="B854" s="3">
        <v>1979</v>
      </c>
      <c r="C854" s="4">
        <v>38.608529651606311</v>
      </c>
      <c r="D854" s="4">
        <v>4.4812550195720613</v>
      </c>
      <c r="E854" s="3">
        <f>LOOKUP(C854,{0,30,60,90},{1,2,3,4})</f>
        <v>2</v>
      </c>
    </row>
    <row r="855" spans="1:5" x14ac:dyDescent="0.25">
      <c r="A855" s="3" t="s">
        <v>16</v>
      </c>
      <c r="B855" s="3">
        <v>1980</v>
      </c>
      <c r="C855" s="4">
        <v>33.97002840818817</v>
      </c>
      <c r="D855" s="4">
        <v>4.9494396588977585</v>
      </c>
      <c r="E855" s="3">
        <f>LOOKUP(C855,{0,30,60,90},{1,2,3,4})</f>
        <v>2</v>
      </c>
    </row>
    <row r="856" spans="1:5" x14ac:dyDescent="0.25">
      <c r="A856" s="3" t="s">
        <v>16</v>
      </c>
      <c r="B856" s="3">
        <v>1981</v>
      </c>
      <c r="C856" s="4">
        <v>29.836459023299255</v>
      </c>
      <c r="D856" s="4">
        <v>1.5475053130300953</v>
      </c>
      <c r="E856" s="3">
        <f>LOOKUP(C856,{0,30,60,90},{1,2,3,4})</f>
        <v>1</v>
      </c>
    </row>
    <row r="857" spans="1:5" x14ac:dyDescent="0.25">
      <c r="A857" s="3" t="s">
        <v>16</v>
      </c>
      <c r="B857" s="3">
        <v>1982</v>
      </c>
      <c r="C857" s="4">
        <v>26.001979032278268</v>
      </c>
      <c r="D857" s="4">
        <v>0.12499351992121266</v>
      </c>
      <c r="E857" s="3">
        <f>LOOKUP(C857,{0,30,60,90},{1,2,3,4})</f>
        <v>1</v>
      </c>
    </row>
    <row r="858" spans="1:5" x14ac:dyDescent="0.25">
      <c r="A858" s="3" t="s">
        <v>16</v>
      </c>
      <c r="B858" s="3">
        <v>1983</v>
      </c>
      <c r="C858" s="4">
        <v>20.836349286882012</v>
      </c>
      <c r="D858" s="4">
        <v>3.8668937136369985</v>
      </c>
      <c r="E858" s="3">
        <f>LOOKUP(C858,{0,30,60,90},{1,2,3,4})</f>
        <v>1</v>
      </c>
    </row>
    <row r="859" spans="1:5" x14ac:dyDescent="0.25">
      <c r="A859" s="3" t="s">
        <v>16</v>
      </c>
      <c r="B859" s="3">
        <v>1984</v>
      </c>
      <c r="C859" s="4">
        <v>23.222822948084453</v>
      </c>
      <c r="D859" s="4">
        <v>5.8941036808377367</v>
      </c>
      <c r="E859" s="3">
        <f>LOOKUP(C859,{0,30,60,90},{1,2,3,4})</f>
        <v>1</v>
      </c>
    </row>
    <row r="860" spans="1:5" x14ac:dyDescent="0.25">
      <c r="A860" s="3" t="s">
        <v>16</v>
      </c>
      <c r="B860" s="3">
        <v>1985</v>
      </c>
      <c r="C860" s="4">
        <v>25.775118023575754</v>
      </c>
      <c r="D860" s="4">
        <v>5.3540295135014571</v>
      </c>
      <c r="E860" s="3">
        <f>LOOKUP(C860,{0,30,60,90},{1,2,3,4})</f>
        <v>1</v>
      </c>
    </row>
    <row r="861" spans="1:5" x14ac:dyDescent="0.25">
      <c r="A861" s="3" t="s">
        <v>16</v>
      </c>
      <c r="B861" s="3">
        <v>1986</v>
      </c>
      <c r="C861" s="4">
        <v>34.03159611345734</v>
      </c>
      <c r="D861" s="4">
        <v>4.0375523145842029</v>
      </c>
      <c r="E861" s="3">
        <f>LOOKUP(C861,{0,30,60,90},{1,2,3,4})</f>
        <v>2</v>
      </c>
    </row>
    <row r="862" spans="1:5" x14ac:dyDescent="0.25">
      <c r="A862" s="3" t="s">
        <v>16</v>
      </c>
      <c r="B862" s="3">
        <v>1987</v>
      </c>
      <c r="C862" s="4">
        <v>26.52990124697568</v>
      </c>
      <c r="D862" s="4">
        <v>1.7800135204994572</v>
      </c>
      <c r="E862" s="3">
        <f>LOOKUP(C862,{0,30,60,90},{1,2,3,4})</f>
        <v>1</v>
      </c>
    </row>
    <row r="863" spans="1:5" x14ac:dyDescent="0.25">
      <c r="A863" s="3" t="s">
        <v>16</v>
      </c>
      <c r="B863" s="3">
        <v>1988</v>
      </c>
      <c r="C863" s="4">
        <v>25.529196884397912</v>
      </c>
      <c r="D863" s="4">
        <v>-0.17284882526092948</v>
      </c>
      <c r="E863" s="3">
        <f>LOOKUP(C863,{0,30,60,90},{1,2,3,4})</f>
        <v>1</v>
      </c>
    </row>
    <row r="864" spans="1:5" x14ac:dyDescent="0.25">
      <c r="A864" s="3" t="s">
        <v>16</v>
      </c>
      <c r="B864" s="3">
        <v>1989</v>
      </c>
      <c r="C864" s="4">
        <v>25.356906223455706</v>
      </c>
      <c r="D864" s="4">
        <v>0.99755854903136321</v>
      </c>
      <c r="E864" s="3">
        <f>LOOKUP(C864,{0,30,60,90},{1,2,3,4})</f>
        <v>1</v>
      </c>
    </row>
    <row r="865" spans="1:5" x14ac:dyDescent="0.25">
      <c r="A865" s="3" t="s">
        <v>16</v>
      </c>
      <c r="B865" s="3">
        <v>1990</v>
      </c>
      <c r="C865" s="4">
        <v>22.391432781697553</v>
      </c>
      <c r="D865" s="4">
        <v>1.9275140029590965</v>
      </c>
      <c r="E865" s="3">
        <f>LOOKUP(C865,{0,30,60,90},{1,2,3,4})</f>
        <v>1</v>
      </c>
    </row>
    <row r="866" spans="1:5" x14ac:dyDescent="0.25">
      <c r="A866" s="3" t="s">
        <v>16</v>
      </c>
      <c r="B866" s="3">
        <v>1991</v>
      </c>
      <c r="C866" s="4">
        <v>22.941189361721328</v>
      </c>
      <c r="D866" s="4">
        <v>3.1046289614814704</v>
      </c>
      <c r="E866" s="3">
        <f>LOOKUP(C866,{0,30,60,90},{1,2,3,4})</f>
        <v>1</v>
      </c>
    </row>
    <row r="867" spans="1:5" x14ac:dyDescent="0.25">
      <c r="A867" s="3" t="s">
        <v>16</v>
      </c>
      <c r="B867" s="3">
        <v>1992</v>
      </c>
      <c r="C867" s="4">
        <v>27.219263677798207</v>
      </c>
      <c r="D867" s="4">
        <v>3.5231049814780979</v>
      </c>
      <c r="E867" s="3">
        <f>LOOKUP(C867,{0,30,60,90},{1,2,3,4})</f>
        <v>1</v>
      </c>
    </row>
    <row r="868" spans="1:5" x14ac:dyDescent="0.25">
      <c r="A868" s="3" t="s">
        <v>16</v>
      </c>
      <c r="B868" s="3">
        <v>1993</v>
      </c>
      <c r="C868" s="4">
        <v>35.353222068073727</v>
      </c>
      <c r="D868" s="4">
        <v>2.7866370789358497</v>
      </c>
      <c r="E868" s="3">
        <f>LOOKUP(C868,{0,30,60,90},{1,2,3,4})</f>
        <v>2</v>
      </c>
    </row>
    <row r="869" spans="1:5" x14ac:dyDescent="0.25">
      <c r="A869" s="3" t="s">
        <v>16</v>
      </c>
      <c r="B869" s="3">
        <v>1994</v>
      </c>
      <c r="C869" s="4">
        <v>33.022191473430993</v>
      </c>
      <c r="D869" s="4">
        <v>5.0513843415679549</v>
      </c>
      <c r="E869" s="3">
        <f>LOOKUP(C869,{0,30,60,90},{1,2,3,4})</f>
        <v>2</v>
      </c>
    </row>
    <row r="870" spans="1:5" x14ac:dyDescent="0.25">
      <c r="A870" s="3" t="s">
        <v>16</v>
      </c>
      <c r="B870" s="3">
        <v>1995</v>
      </c>
      <c r="C870" s="4">
        <v>30.817532066264096</v>
      </c>
      <c r="D870" s="4">
        <v>4.1863490739812104</v>
      </c>
      <c r="E870" s="3">
        <f>LOOKUP(C870,{0,30,60,90},{1,2,3,4})</f>
        <v>2</v>
      </c>
    </row>
    <row r="871" spans="1:5" x14ac:dyDescent="0.25">
      <c r="A871" s="3" t="s">
        <v>16</v>
      </c>
      <c r="B871" s="3">
        <v>1996</v>
      </c>
      <c r="C871" s="4">
        <v>27.573645437032305</v>
      </c>
      <c r="D871" s="4">
        <v>5.0997663359063861</v>
      </c>
      <c r="E871" s="3">
        <f>LOOKUP(C871,{0,30,60,90},{1,2,3,4})</f>
        <v>1</v>
      </c>
    </row>
    <row r="872" spans="1:5" x14ac:dyDescent="0.25">
      <c r="A872" s="3" t="s">
        <v>16</v>
      </c>
      <c r="B872" s="3">
        <v>1997</v>
      </c>
      <c r="C872" s="4">
        <v>24.676906306402902</v>
      </c>
      <c r="D872" s="4">
        <v>5.392640347045452</v>
      </c>
      <c r="E872" s="3">
        <f>LOOKUP(C872,{0,30,60,90},{1,2,3,4})</f>
        <v>1</v>
      </c>
    </row>
    <row r="873" spans="1:5" x14ac:dyDescent="0.25">
      <c r="A873" s="3" t="s">
        <v>16</v>
      </c>
      <c r="B873" s="3">
        <v>1998</v>
      </c>
      <c r="C873" s="4">
        <v>22.246395874986845</v>
      </c>
      <c r="D873" s="4">
        <v>2.682783490774221</v>
      </c>
      <c r="E873" s="3">
        <f>LOOKUP(C873,{0,30,60,90},{1,2,3,4})</f>
        <v>1</v>
      </c>
    </row>
    <row r="874" spans="1:5" x14ac:dyDescent="0.25">
      <c r="A874" s="3" t="s">
        <v>16</v>
      </c>
      <c r="B874" s="3">
        <v>1999</v>
      </c>
      <c r="C874" s="4">
        <v>20.862523479761052</v>
      </c>
      <c r="D874" s="4">
        <v>2.0257705900823764</v>
      </c>
      <c r="E874" s="3">
        <f>LOOKUP(C874,{0,30,60,90},{1,2,3,4})</f>
        <v>1</v>
      </c>
    </row>
    <row r="875" spans="1:5" x14ac:dyDescent="0.25">
      <c r="A875" s="3" t="s">
        <v>16</v>
      </c>
      <c r="B875" s="3">
        <v>2000</v>
      </c>
      <c r="C875" s="4">
        <v>19.301936215603142</v>
      </c>
      <c r="D875" s="4">
        <v>3.2535679946216867</v>
      </c>
      <c r="E875" s="3">
        <f>LOOKUP(C875,{0,30,60,90},{1,2,3,4})</f>
        <v>1</v>
      </c>
    </row>
    <row r="876" spans="1:5" x14ac:dyDescent="0.25">
      <c r="A876" s="3" t="s">
        <v>16</v>
      </c>
      <c r="B876" s="3">
        <v>2001</v>
      </c>
      <c r="C876" s="4">
        <v>18.132787642576893</v>
      </c>
      <c r="D876" s="4">
        <v>1.99015413560657</v>
      </c>
      <c r="E876" s="3">
        <f>LOOKUP(C876,{0,30,60,90},{1,2,3,4})</f>
        <v>1</v>
      </c>
    </row>
    <row r="877" spans="1:5" x14ac:dyDescent="0.25">
      <c r="A877" s="3" t="s">
        <v>16</v>
      </c>
      <c r="B877" s="3">
        <v>2002</v>
      </c>
      <c r="C877" s="4">
        <v>18.992697300154667</v>
      </c>
      <c r="D877" s="4">
        <v>1.5020556300010979</v>
      </c>
      <c r="E877" s="3">
        <f>LOOKUP(C877,{0,30,60,90},{1,2,3,4})</f>
        <v>1</v>
      </c>
    </row>
    <row r="878" spans="1:5" x14ac:dyDescent="0.25">
      <c r="A878" s="3" t="s">
        <v>16</v>
      </c>
      <c r="B878" s="3">
        <v>2003</v>
      </c>
      <c r="C878" s="4">
        <v>21.321721890038461</v>
      </c>
      <c r="D878" s="4">
        <v>1.0135240342473484</v>
      </c>
      <c r="E878" s="3">
        <f>LOOKUP(C878,{0,30,60,90},{1,2,3,4})</f>
        <v>1</v>
      </c>
    </row>
    <row r="879" spans="1:5" x14ac:dyDescent="0.25">
      <c r="A879" s="3" t="s">
        <v>16</v>
      </c>
      <c r="B879" s="3">
        <v>2004</v>
      </c>
      <c r="C879" s="4">
        <v>18.401987332476594</v>
      </c>
      <c r="D879" s="4">
        <v>3.8641263641794321</v>
      </c>
      <c r="E879" s="3">
        <f>LOOKUP(C879,{0,30,60,90},{1,2,3,4})</f>
        <v>1</v>
      </c>
    </row>
    <row r="880" spans="1:5" x14ac:dyDescent="0.25">
      <c r="A880" s="3" t="s">
        <v>16</v>
      </c>
      <c r="B880" s="3">
        <v>2005</v>
      </c>
      <c r="C880" s="4">
        <v>17.172666159570749</v>
      </c>
      <c r="D880" s="4">
        <v>2.7392074428743918</v>
      </c>
      <c r="E880" s="3">
        <f>LOOKUP(C880,{0,30,60,90},{1,2,3,4})</f>
        <v>1</v>
      </c>
    </row>
    <row r="881" spans="1:5" x14ac:dyDescent="0.25">
      <c r="A881" s="3" t="s">
        <v>16</v>
      </c>
      <c r="B881" s="3">
        <v>2006</v>
      </c>
      <c r="C881" s="4">
        <v>12.472992308654037</v>
      </c>
      <c r="D881" s="4">
        <v>2.2808885419912883</v>
      </c>
      <c r="E881" s="3">
        <f>LOOKUP(C881,{0,30,60,90},{1,2,3,4})</f>
        <v>1</v>
      </c>
    </row>
    <row r="882" spans="1:5" x14ac:dyDescent="0.25">
      <c r="A882" s="3" t="s">
        <v>16</v>
      </c>
      <c r="B882" s="3">
        <v>2007</v>
      </c>
      <c r="C882" s="4">
        <v>11.65284066206727</v>
      </c>
      <c r="D882" s="4">
        <v>3.1340917857372697</v>
      </c>
      <c r="E882" s="3">
        <f>LOOKUP(C882,{0,30,60,90},{1,2,3,4})</f>
        <v>1</v>
      </c>
    </row>
    <row r="883" spans="1:5" x14ac:dyDescent="0.25">
      <c r="A883" s="3" t="s">
        <v>16</v>
      </c>
      <c r="B883" s="3">
        <v>2008</v>
      </c>
      <c r="C883" s="4">
        <v>13.733479311860362</v>
      </c>
      <c r="D883" s="4">
        <v>2.1321302984479651</v>
      </c>
      <c r="E883" s="3">
        <f>LOOKUP(C883,{0,30,60,90},{1,2,3,4})</f>
        <v>1</v>
      </c>
    </row>
    <row r="884" spans="1:5" x14ac:dyDescent="0.25">
      <c r="A884" s="3" t="s">
        <v>16</v>
      </c>
      <c r="B884" s="3">
        <v>2009</v>
      </c>
      <c r="C884" s="4">
        <v>21.65399127709102</v>
      </c>
      <c r="D884" s="4">
        <v>-1.9066760919030923</v>
      </c>
      <c r="E884" s="3">
        <f>LOOKUP(C884,{0,30,60,90},{1,2,3,4})</f>
        <v>1</v>
      </c>
    </row>
    <row r="885" spans="1:5" x14ac:dyDescent="0.25">
      <c r="A885" s="3" t="s">
        <v>17</v>
      </c>
      <c r="B885" s="3">
        <v>1950</v>
      </c>
      <c r="C885" s="4">
        <v>24.648379052369076</v>
      </c>
      <c r="D885" s="4">
        <v>2.8372934788954307</v>
      </c>
      <c r="E885" s="3">
        <f>LOOKUP(C885,{0,30,60,90},{1,2,3,4})</f>
        <v>1</v>
      </c>
    </row>
    <row r="886" spans="1:5" x14ac:dyDescent="0.25">
      <c r="A886" s="3" t="s">
        <v>17</v>
      </c>
      <c r="B886" s="3">
        <v>1953</v>
      </c>
      <c r="C886" s="4">
        <v>20.792682926829269</v>
      </c>
      <c r="D886" s="4">
        <v>6.9785109615801977</v>
      </c>
      <c r="E886" s="3">
        <f>LOOKUP(C886,{0,30,60,90},{1,2,3,4})</f>
        <v>1</v>
      </c>
    </row>
    <row r="887" spans="1:5" x14ac:dyDescent="0.25">
      <c r="A887" s="3" t="s">
        <v>17</v>
      </c>
      <c r="B887" s="3">
        <v>1954</v>
      </c>
      <c r="C887" s="4">
        <v>20.312871287128711</v>
      </c>
      <c r="D887" s="4">
        <v>4.7986202698589775</v>
      </c>
      <c r="E887" s="3">
        <f>LOOKUP(C887,{0,30,60,90},{1,2,3,4})</f>
        <v>1</v>
      </c>
    </row>
    <row r="888" spans="1:5" x14ac:dyDescent="0.25">
      <c r="A888" s="3" t="s">
        <v>17</v>
      </c>
      <c r="B888" s="3">
        <v>1955</v>
      </c>
      <c r="C888" s="4">
        <v>19.670411985018728</v>
      </c>
      <c r="D888" s="4">
        <v>4.1239109390125872</v>
      </c>
      <c r="E888" s="3">
        <f>LOOKUP(C888,{0,30,60,90},{1,2,3,4})</f>
        <v>1</v>
      </c>
    </row>
    <row r="889" spans="1:5" x14ac:dyDescent="0.25">
      <c r="A889" s="3" t="s">
        <v>17</v>
      </c>
      <c r="B889" s="3">
        <v>1956</v>
      </c>
      <c r="C889" s="4">
        <v>19.195121951219512</v>
      </c>
      <c r="D889" s="4">
        <v>4.3650055782818997</v>
      </c>
      <c r="E889" s="3">
        <f>LOOKUP(C889,{0,30,60,90},{1,2,3,4})</f>
        <v>1</v>
      </c>
    </row>
    <row r="890" spans="1:5" x14ac:dyDescent="0.25">
      <c r="A890" s="3" t="s">
        <v>17</v>
      </c>
      <c r="B890" s="3">
        <v>1957</v>
      </c>
      <c r="C890" s="4">
        <v>18.524126455906821</v>
      </c>
      <c r="D890" s="4">
        <v>4.4274197140439231</v>
      </c>
      <c r="E890" s="3">
        <f>LOOKUP(C890,{0,30,60,90},{1,2,3,4})</f>
        <v>1</v>
      </c>
    </row>
    <row r="891" spans="1:5" x14ac:dyDescent="0.25">
      <c r="A891" s="3" t="s">
        <v>17</v>
      </c>
      <c r="B891" s="3">
        <v>1958</v>
      </c>
      <c r="C891" s="4">
        <v>17.622820919175911</v>
      </c>
      <c r="D891" s="4">
        <v>1.3137129451908702</v>
      </c>
      <c r="E891" s="3">
        <f>LOOKUP(C891,{0,30,60,90},{1,2,3,4})</f>
        <v>1</v>
      </c>
    </row>
    <row r="892" spans="1:5" x14ac:dyDescent="0.25">
      <c r="A892" s="3" t="s">
        <v>17</v>
      </c>
      <c r="B892" s="3">
        <v>1959</v>
      </c>
      <c r="C892" s="4">
        <v>17.313521545319464</v>
      </c>
      <c r="D892" s="4">
        <v>5.4140529617311417</v>
      </c>
      <c r="E892" s="3">
        <f>LOOKUP(C892,{0,30,60,90},{1,2,3,4})</f>
        <v>1</v>
      </c>
    </row>
    <row r="893" spans="1:5" x14ac:dyDescent="0.25">
      <c r="A893" s="3" t="s">
        <v>17</v>
      </c>
      <c r="B893" s="3">
        <v>1960</v>
      </c>
      <c r="C893" s="4">
        <v>15.942701227830833</v>
      </c>
      <c r="D893" s="4">
        <v>6.6775829705659095</v>
      </c>
      <c r="E893" s="3">
        <f>LOOKUP(C893,{0,30,60,90},{1,2,3,4})</f>
        <v>1</v>
      </c>
    </row>
    <row r="894" spans="1:5" x14ac:dyDescent="0.25">
      <c r="A894" s="3" t="s">
        <v>17</v>
      </c>
      <c r="B894" s="3">
        <v>1961</v>
      </c>
      <c r="C894" s="4">
        <v>14.85044359949303</v>
      </c>
      <c r="D894" s="4">
        <v>5.4621691437984454</v>
      </c>
      <c r="E894" s="3">
        <f>LOOKUP(C894,{0,30,60,90},{1,2,3,4})</f>
        <v>1</v>
      </c>
    </row>
    <row r="895" spans="1:5" x14ac:dyDescent="0.25">
      <c r="A895" s="3" t="s">
        <v>17</v>
      </c>
      <c r="B895" s="3">
        <v>1962</v>
      </c>
      <c r="C895" s="4">
        <v>13.98569725864124</v>
      </c>
      <c r="D895" s="4">
        <v>6.6382676606318691</v>
      </c>
      <c r="E895" s="3">
        <f>LOOKUP(C895,{0,30,60,90},{1,2,3,4})</f>
        <v>1</v>
      </c>
    </row>
    <row r="896" spans="1:5" x14ac:dyDescent="0.25">
      <c r="A896" s="3" t="s">
        <v>17</v>
      </c>
      <c r="B896" s="3">
        <v>1963</v>
      </c>
      <c r="C896" s="4">
        <v>16.23490669593853</v>
      </c>
      <c r="D896" s="4">
        <v>5.9354194407456706</v>
      </c>
      <c r="E896" s="3">
        <f>LOOKUP(C896,{0,30,60,90},{1,2,3,4})</f>
        <v>1</v>
      </c>
    </row>
    <row r="897" spans="1:5" x14ac:dyDescent="0.25">
      <c r="A897" s="3" t="s">
        <v>17</v>
      </c>
      <c r="B897" s="3">
        <v>1964</v>
      </c>
      <c r="C897" s="4">
        <v>15.547667342799189</v>
      </c>
      <c r="D897" s="4">
        <v>6.5927159601546048</v>
      </c>
      <c r="E897" s="3">
        <f>LOOKUP(C897,{0,30,60,90},{1,2,3,4})</f>
        <v>1</v>
      </c>
    </row>
    <row r="898" spans="1:5" x14ac:dyDescent="0.25">
      <c r="A898" s="3" t="s">
        <v>17</v>
      </c>
      <c r="B898" s="3">
        <v>1965</v>
      </c>
      <c r="C898" s="4">
        <v>14.717015468607825</v>
      </c>
      <c r="D898" s="4">
        <v>7.4437663983962787</v>
      </c>
      <c r="E898" s="3">
        <f>LOOKUP(C898,{0,30,60,90},{1,2,3,4})</f>
        <v>1</v>
      </c>
    </row>
    <row r="899" spans="1:5" x14ac:dyDescent="0.25">
      <c r="A899" s="3" t="s">
        <v>17</v>
      </c>
      <c r="B899" s="3">
        <v>1966</v>
      </c>
      <c r="C899" s="4">
        <v>14.578073089700997</v>
      </c>
      <c r="D899" s="4">
        <v>4.0690336388081061</v>
      </c>
      <c r="E899" s="3">
        <f>LOOKUP(C899,{0,30,60,90},{1,2,3,4})</f>
        <v>1</v>
      </c>
    </row>
    <row r="900" spans="1:5" x14ac:dyDescent="0.25">
      <c r="A900" s="3" t="s">
        <v>17</v>
      </c>
      <c r="B900" s="3">
        <v>1967</v>
      </c>
      <c r="C900" s="4">
        <v>15.991084695393759</v>
      </c>
      <c r="D900" s="4">
        <v>7.5483139550212242</v>
      </c>
      <c r="E900" s="3">
        <f>LOOKUP(C900,{0,30,60,90},{1,2,3,4})</f>
        <v>1</v>
      </c>
    </row>
    <row r="901" spans="1:5" x14ac:dyDescent="0.25">
      <c r="A901" s="3" t="s">
        <v>17</v>
      </c>
      <c r="B901" s="3">
        <v>1968</v>
      </c>
      <c r="C901" s="4">
        <v>16.89275956284153</v>
      </c>
      <c r="D901" s="4">
        <v>8.8963522259266625</v>
      </c>
      <c r="E901" s="3">
        <f>LOOKUP(C901,{0,30,60,90},{1,2,3,4})</f>
        <v>1</v>
      </c>
    </row>
    <row r="902" spans="1:5" x14ac:dyDescent="0.25">
      <c r="A902" s="3" t="s">
        <v>17</v>
      </c>
      <c r="B902" s="3">
        <v>1969</v>
      </c>
      <c r="C902" s="4">
        <v>17.617445482866042</v>
      </c>
      <c r="D902" s="4">
        <v>2.1228698138267887</v>
      </c>
      <c r="E902" s="3">
        <f>LOOKUP(C902,{0,30,60,90},{1,2,3,4})</f>
        <v>1</v>
      </c>
    </row>
    <row r="903" spans="1:5" x14ac:dyDescent="0.25">
      <c r="A903" s="3" t="s">
        <v>17</v>
      </c>
      <c r="B903" s="3">
        <v>1970</v>
      </c>
      <c r="C903" s="4">
        <v>16.964483906770255</v>
      </c>
      <c r="D903" s="4">
        <v>9.1129530023807526</v>
      </c>
      <c r="E903" s="3">
        <f>LOOKUP(C903,{0,30,60,90},{1,2,3,4})</f>
        <v>1</v>
      </c>
    </row>
    <row r="904" spans="1:5" x14ac:dyDescent="0.25">
      <c r="A904" s="3" t="s">
        <v>17</v>
      </c>
      <c r="B904" s="3">
        <v>1971</v>
      </c>
      <c r="C904" s="4">
        <v>16.053987122337791</v>
      </c>
      <c r="D904" s="4">
        <v>6.6325912158067046</v>
      </c>
      <c r="E904" s="3">
        <f>LOOKUP(C904,{0,30,60,90},{1,2,3,4})</f>
        <v>1</v>
      </c>
    </row>
    <row r="905" spans="1:5" x14ac:dyDescent="0.25">
      <c r="A905" s="3" t="s">
        <v>17</v>
      </c>
      <c r="B905" s="3">
        <v>1972</v>
      </c>
      <c r="C905" s="4">
        <v>14.107234042553191</v>
      </c>
      <c r="D905" s="4">
        <v>8.0142475512021463</v>
      </c>
      <c r="E905" s="3">
        <f>LOOKUP(C905,{0,30,60,90},{1,2,3,4})</f>
        <v>1</v>
      </c>
    </row>
    <row r="906" spans="1:5" x14ac:dyDescent="0.25">
      <c r="A906" s="3" t="s">
        <v>17</v>
      </c>
      <c r="B906" s="3">
        <v>1973</v>
      </c>
      <c r="C906" s="4">
        <v>11.801559177888024</v>
      </c>
      <c r="D906" s="4">
        <v>11.201347108452753</v>
      </c>
      <c r="E906" s="3">
        <f>LOOKUP(C906,{0,30,60,90},{1,2,3,4})</f>
        <v>1</v>
      </c>
    </row>
    <row r="907" spans="1:5" x14ac:dyDescent="0.25">
      <c r="A907" s="3" t="s">
        <v>17</v>
      </c>
      <c r="B907" s="3">
        <v>1974</v>
      </c>
      <c r="C907" s="4">
        <v>10.309755378720896</v>
      </c>
      <c r="D907" s="4">
        <v>1.1435872359890853</v>
      </c>
      <c r="E907" s="3">
        <f>LOOKUP(C907,{0,30,60,90},{1,2,3,4})</f>
        <v>1</v>
      </c>
    </row>
    <row r="908" spans="1:5" x14ac:dyDescent="0.25">
      <c r="A908" s="3" t="s">
        <v>17</v>
      </c>
      <c r="B908" s="3">
        <v>1975</v>
      </c>
      <c r="C908" s="4">
        <v>10.248674443266172</v>
      </c>
      <c r="D908" s="4">
        <v>-4.3479616980131581</v>
      </c>
      <c r="E908" s="3">
        <f>LOOKUP(C908,{0,30,60,90},{1,2,3,4})</f>
        <v>1</v>
      </c>
    </row>
    <row r="909" spans="1:5" x14ac:dyDescent="0.25">
      <c r="A909" s="3" t="s">
        <v>17</v>
      </c>
      <c r="B909" s="3">
        <v>1976</v>
      </c>
      <c r="C909" s="4">
        <v>9.111324376199617</v>
      </c>
      <c r="D909" s="4">
        <v>6.8999250008151991</v>
      </c>
      <c r="E909" s="3">
        <f>LOOKUP(C909,{0,30,60,90},{1,2,3,4})</f>
        <v>1</v>
      </c>
    </row>
    <row r="910" spans="1:5" x14ac:dyDescent="0.25">
      <c r="A910" s="3" t="s">
        <v>17</v>
      </c>
      <c r="B910" s="3">
        <v>1977</v>
      </c>
      <c r="C910" s="4">
        <v>7.4299373794606547</v>
      </c>
      <c r="D910" s="4">
        <v>5.6019888356770187</v>
      </c>
      <c r="E910" s="3">
        <f>LOOKUP(C910,{0,30,60,90},{1,2,3,4})</f>
        <v>1</v>
      </c>
    </row>
    <row r="911" spans="1:5" x14ac:dyDescent="0.25">
      <c r="A911" s="3" t="s">
        <v>17</v>
      </c>
      <c r="B911" s="3">
        <v>1978</v>
      </c>
      <c r="C911" s="4">
        <v>6.8116315728637282</v>
      </c>
      <c r="D911" s="4">
        <v>2.8163318361039247</v>
      </c>
      <c r="E911" s="3">
        <f>LOOKUP(C911,{0,30,60,90},{1,2,3,4})</f>
        <v>1</v>
      </c>
    </row>
    <row r="912" spans="1:5" x14ac:dyDescent="0.25">
      <c r="A912" s="3" t="s">
        <v>17</v>
      </c>
      <c r="B912" s="3">
        <v>1979</v>
      </c>
      <c r="C912" s="4">
        <v>6.3095770275903984</v>
      </c>
      <c r="D912" s="4">
        <v>5.6385115677983988</v>
      </c>
      <c r="E912" s="3">
        <f>LOOKUP(C912,{0,30,60,90},{1,2,3,4})</f>
        <v>1</v>
      </c>
    </row>
    <row r="913" spans="1:5" x14ac:dyDescent="0.25">
      <c r="A913" s="3" t="s">
        <v>17</v>
      </c>
      <c r="B913" s="3">
        <v>1980</v>
      </c>
      <c r="C913" s="4">
        <v>7.9885990892009806</v>
      </c>
      <c r="D913" s="4">
        <v>4.5902424105421336</v>
      </c>
      <c r="E913" s="3">
        <f>LOOKUP(C913,{0,30,60,90},{1,2,3,4})</f>
        <v>1</v>
      </c>
    </row>
    <row r="914" spans="1:5" x14ac:dyDescent="0.25">
      <c r="A914" s="3" t="s">
        <v>17</v>
      </c>
      <c r="B914" s="3">
        <v>1981</v>
      </c>
      <c r="C914" s="4">
        <v>10.085468377366535</v>
      </c>
      <c r="D914" s="4">
        <v>1.5475053130300953</v>
      </c>
      <c r="E914" s="3">
        <f>LOOKUP(C914,{0,30,60,90},{1,2,3,4})</f>
        <v>1</v>
      </c>
    </row>
    <row r="915" spans="1:5" x14ac:dyDescent="0.25">
      <c r="A915" s="3" t="s">
        <v>17</v>
      </c>
      <c r="B915" s="3">
        <v>1982</v>
      </c>
      <c r="C915" s="4">
        <v>11.378505304229874</v>
      </c>
      <c r="D915" s="4">
        <v>0.12499351992121266</v>
      </c>
      <c r="E915" s="3">
        <f>LOOKUP(C915,{0,30,60,90},{1,2,3,4})</f>
        <v>1</v>
      </c>
    </row>
    <row r="916" spans="1:5" x14ac:dyDescent="0.25">
      <c r="A916" s="3" t="s">
        <v>17</v>
      </c>
      <c r="B916" s="3">
        <v>1983</v>
      </c>
      <c r="C916" s="4">
        <v>12.709301820393621</v>
      </c>
      <c r="D916" s="4">
        <v>3.8668937136369985</v>
      </c>
      <c r="E916" s="3">
        <f>LOOKUP(C916,{0,30,60,90},{1,2,3,4})</f>
        <v>1</v>
      </c>
    </row>
    <row r="917" spans="1:5" x14ac:dyDescent="0.25">
      <c r="A917" s="3" t="s">
        <v>17</v>
      </c>
      <c r="B917" s="3">
        <v>1984</v>
      </c>
      <c r="C917" s="4">
        <v>9.0126894268981754</v>
      </c>
      <c r="D917" s="4">
        <v>5.8941036808377367</v>
      </c>
      <c r="E917" s="3">
        <f>LOOKUP(C917,{0,30,60,90},{1,2,3,4})</f>
        <v>1</v>
      </c>
    </row>
    <row r="918" spans="1:5" x14ac:dyDescent="0.25">
      <c r="A918" s="3" t="s">
        <v>17</v>
      </c>
      <c r="B918" s="3">
        <v>1985</v>
      </c>
      <c r="C918" s="4">
        <v>13.249885071823016</v>
      </c>
      <c r="D918" s="4">
        <v>5.3540295135014571</v>
      </c>
      <c r="E918" s="3">
        <f>LOOKUP(C918,{0,30,60,90},{1,2,3,4})</f>
        <v>1</v>
      </c>
    </row>
    <row r="919" spans="1:5" x14ac:dyDescent="0.25">
      <c r="A919" s="3" t="s">
        <v>17</v>
      </c>
      <c r="B919" s="3">
        <v>1986</v>
      </c>
      <c r="C919" s="4">
        <v>14.026008419138718</v>
      </c>
      <c r="D919" s="4">
        <v>4.0375523145842029</v>
      </c>
      <c r="E919" s="3">
        <f>LOOKUP(C919,{0,30,60,90},{1,2,3,4})</f>
        <v>1</v>
      </c>
    </row>
    <row r="920" spans="1:5" x14ac:dyDescent="0.25">
      <c r="A920" s="3" t="s">
        <v>17</v>
      </c>
      <c r="B920" s="3">
        <v>1987</v>
      </c>
      <c r="C920" s="4">
        <v>15.836479260496263</v>
      </c>
      <c r="D920" s="4">
        <v>1.7800135204994572</v>
      </c>
      <c r="E920" s="3">
        <f>LOOKUP(C920,{0,30,60,90},{1,2,3,4})</f>
        <v>1</v>
      </c>
    </row>
    <row r="921" spans="1:5" x14ac:dyDescent="0.25">
      <c r="A921" s="3" t="s">
        <v>17</v>
      </c>
      <c r="B921" s="3">
        <v>1988</v>
      </c>
      <c r="C921" s="4">
        <v>18.420300881601761</v>
      </c>
      <c r="D921" s="4">
        <v>-0.17284882526092948</v>
      </c>
      <c r="E921" s="3">
        <f>LOOKUP(C921,{0,30,60,90},{1,2,3,4})</f>
        <v>1</v>
      </c>
    </row>
    <row r="922" spans="1:5" x14ac:dyDescent="0.25">
      <c r="A922" s="3" t="s">
        <v>17</v>
      </c>
      <c r="B922" s="3">
        <v>1989</v>
      </c>
      <c r="C922" s="4">
        <v>21.220255151546333</v>
      </c>
      <c r="D922" s="4">
        <v>0.99755854903136321</v>
      </c>
      <c r="E922" s="3">
        <f>LOOKUP(C922,{0,30,60,90},{1,2,3,4})</f>
        <v>1</v>
      </c>
    </row>
    <row r="923" spans="1:5" x14ac:dyDescent="0.25">
      <c r="A923" s="3" t="s">
        <v>17</v>
      </c>
      <c r="B923" s="3">
        <v>1990</v>
      </c>
      <c r="C923" s="4">
        <v>23.819476420632139</v>
      </c>
      <c r="D923" s="4">
        <v>1.9275140029590965</v>
      </c>
      <c r="E923" s="3">
        <f>LOOKUP(C923,{0,30,60,90},{1,2,3,4})</f>
        <v>1</v>
      </c>
    </row>
    <row r="924" spans="1:5" x14ac:dyDescent="0.25">
      <c r="A924" s="3" t="s">
        <v>17</v>
      </c>
      <c r="B924" s="3">
        <v>1991</v>
      </c>
      <c r="C924" s="4">
        <v>25.279630661466211</v>
      </c>
      <c r="D924" s="4">
        <v>3.1046289614814704</v>
      </c>
      <c r="E924" s="3">
        <f>LOOKUP(C924,{0,30,60,90},{1,2,3,4})</f>
        <v>1</v>
      </c>
    </row>
    <row r="925" spans="1:5" x14ac:dyDescent="0.25">
      <c r="A925" s="3" t="s">
        <v>17</v>
      </c>
      <c r="B925" s="3">
        <v>1992</v>
      </c>
      <c r="C925" s="4">
        <v>29.569307552263169</v>
      </c>
      <c r="D925" s="4">
        <v>3.5231049814780979</v>
      </c>
      <c r="E925" s="3">
        <f>LOOKUP(C925,{0,30,60,90},{1,2,3,4})</f>
        <v>1</v>
      </c>
    </row>
    <row r="926" spans="1:5" x14ac:dyDescent="0.25">
      <c r="A926" s="3" t="s">
        <v>17</v>
      </c>
      <c r="B926" s="3">
        <v>1993</v>
      </c>
      <c r="C926" s="4">
        <v>33.554594473987578</v>
      </c>
      <c r="D926" s="4">
        <v>2.7866370789358497</v>
      </c>
      <c r="E926" s="3">
        <f>LOOKUP(C926,{0,30,60,90},{1,2,3,4})</f>
        <v>2</v>
      </c>
    </row>
    <row r="927" spans="1:5" x14ac:dyDescent="0.25">
      <c r="A927" s="3" t="s">
        <v>17</v>
      </c>
      <c r="B927" s="3">
        <v>1994</v>
      </c>
      <c r="C927" s="4">
        <v>35.440000547315421</v>
      </c>
      <c r="D927" s="4">
        <v>5.0513843415679549</v>
      </c>
      <c r="E927" s="3">
        <f>LOOKUP(C927,{0,30,60,90},{1,2,3,4})</f>
        <v>2</v>
      </c>
    </row>
    <row r="928" spans="1:5" x14ac:dyDescent="0.25">
      <c r="A928" s="3" t="s">
        <v>17</v>
      </c>
      <c r="B928" s="3">
        <v>1995</v>
      </c>
      <c r="C928" s="4">
        <v>35.889628593667929</v>
      </c>
      <c r="D928" s="4">
        <v>4.1863490739812104</v>
      </c>
      <c r="E928" s="3">
        <f>LOOKUP(C928,{0,30,60,90},{1,2,3,4})</f>
        <v>2</v>
      </c>
    </row>
    <row r="929" spans="1:5" x14ac:dyDescent="0.25">
      <c r="A929" s="3" t="s">
        <v>17</v>
      </c>
      <c r="B929" s="3">
        <v>1996</v>
      </c>
      <c r="C929" s="4">
        <v>39.170436562235999</v>
      </c>
      <c r="D929" s="4">
        <v>5.0997663359063861</v>
      </c>
      <c r="E929" s="3">
        <f>LOOKUP(C929,{0,30,60,90},{1,2,3,4})</f>
        <v>2</v>
      </c>
    </row>
    <row r="930" spans="1:5" x14ac:dyDescent="0.25">
      <c r="A930" s="3" t="s">
        <v>17</v>
      </c>
      <c r="B930" s="3">
        <v>1997</v>
      </c>
      <c r="C930" s="4">
        <v>39.432844587904249</v>
      </c>
      <c r="D930" s="4">
        <v>5.392640347045452</v>
      </c>
      <c r="E930" s="3">
        <f>LOOKUP(C930,{0,30,60,90},{1,2,3,4})</f>
        <v>2</v>
      </c>
    </row>
    <row r="931" spans="1:5" x14ac:dyDescent="0.25">
      <c r="A931" s="3" t="s">
        <v>17</v>
      </c>
      <c r="B931" s="3">
        <v>1998</v>
      </c>
      <c r="C931" s="4">
        <v>32.933777415214827</v>
      </c>
      <c r="D931" s="4">
        <v>2.682783490774221</v>
      </c>
      <c r="E931" s="3">
        <f>LOOKUP(C931,{0,30,60,90},{1,2,3,4})</f>
        <v>2</v>
      </c>
    </row>
    <row r="932" spans="1:5" x14ac:dyDescent="0.25">
      <c r="A932" s="3" t="s">
        <v>17</v>
      </c>
      <c r="B932" s="3">
        <v>1999</v>
      </c>
      <c r="C932" s="4">
        <v>29.350732740734269</v>
      </c>
      <c r="D932" s="4">
        <v>2.0257705900823764</v>
      </c>
      <c r="E932" s="3">
        <f>LOOKUP(C932,{0,30,60,90},{1,2,3,4})</f>
        <v>1</v>
      </c>
    </row>
    <row r="933" spans="1:5" x14ac:dyDescent="0.25">
      <c r="A933" s="3" t="s">
        <v>17</v>
      </c>
      <c r="B933" s="3">
        <v>2000</v>
      </c>
      <c r="C933" s="4">
        <v>54.122458493497994</v>
      </c>
      <c r="D933" s="4">
        <v>3.2535679946216867</v>
      </c>
      <c r="E933" s="3">
        <f>LOOKUP(C933,{0,30,60,90},{1,2,3,4})</f>
        <v>2</v>
      </c>
    </row>
    <row r="934" spans="1:5" x14ac:dyDescent="0.25">
      <c r="A934" s="3" t="s">
        <v>17</v>
      </c>
      <c r="B934" s="3">
        <v>2001</v>
      </c>
      <c r="C934" s="4">
        <v>56.029085594085437</v>
      </c>
      <c r="D934" s="4">
        <v>1.99015413560657</v>
      </c>
      <c r="E934" s="3">
        <f>LOOKUP(C934,{0,30,60,90},{1,2,3,4})</f>
        <v>2</v>
      </c>
    </row>
    <row r="935" spans="1:5" x14ac:dyDescent="0.25">
      <c r="A935" s="3" t="s">
        <v>17</v>
      </c>
      <c r="B935" s="3">
        <v>2002</v>
      </c>
      <c r="C935" s="4">
        <v>58.68153491737673</v>
      </c>
      <c r="D935" s="4">
        <v>1.5020556300010979</v>
      </c>
      <c r="E935" s="3">
        <f>LOOKUP(C935,{0,30,60,90},{1,2,3,4})</f>
        <v>2</v>
      </c>
    </row>
    <row r="936" spans="1:5" x14ac:dyDescent="0.25">
      <c r="A936" s="3" t="s">
        <v>17</v>
      </c>
      <c r="B936" s="3">
        <v>2003</v>
      </c>
      <c r="C936" s="4">
        <v>60.164379212307516</v>
      </c>
      <c r="D936" s="4">
        <v>1.0135240342473484</v>
      </c>
      <c r="E936" s="3">
        <f>LOOKUP(C936,{0,30,60,90},{1,2,3,4})</f>
        <v>3</v>
      </c>
    </row>
    <row r="937" spans="1:5" x14ac:dyDescent="0.25">
      <c r="A937" s="3" t="s">
        <v>17</v>
      </c>
      <c r="B937" s="3">
        <v>2004</v>
      </c>
      <c r="C937" s="4">
        <v>62.957281027975135</v>
      </c>
      <c r="D937" s="4">
        <v>3.8641263641794321</v>
      </c>
      <c r="E937" s="3">
        <f>LOOKUP(C937,{0,30,60,90},{1,2,3,4})</f>
        <v>3</v>
      </c>
    </row>
    <row r="938" spans="1:5" x14ac:dyDescent="0.25">
      <c r="A938" s="3" t="s">
        <v>17</v>
      </c>
      <c r="B938" s="3">
        <v>2005</v>
      </c>
      <c r="C938" s="4">
        <v>68.237171749684819</v>
      </c>
      <c r="D938" s="4">
        <v>2.7392074428743918</v>
      </c>
      <c r="E938" s="3">
        <f>LOOKUP(C938,{0,30,60,90},{1,2,3,4})</f>
        <v>3</v>
      </c>
    </row>
    <row r="939" spans="1:5" x14ac:dyDescent="0.25">
      <c r="A939" s="3" t="s">
        <v>17</v>
      </c>
      <c r="B939" s="3">
        <v>2006</v>
      </c>
      <c r="C939" s="4">
        <v>69.83592372914066</v>
      </c>
      <c r="D939" s="4">
        <v>2.2808885419912883</v>
      </c>
      <c r="E939" s="3">
        <f>LOOKUP(C939,{0,30,60,90},{1,2,3,4})</f>
        <v>3</v>
      </c>
    </row>
    <row r="940" spans="1:5" x14ac:dyDescent="0.25">
      <c r="A940" s="3" t="s">
        <v>17</v>
      </c>
      <c r="B940" s="3">
        <v>2007</v>
      </c>
      <c r="C940" s="4">
        <v>69.129072981204686</v>
      </c>
      <c r="D940" s="4">
        <v>3.1340917857372697</v>
      </c>
      <c r="E940" s="3">
        <f>LOOKUP(C940,{0,30,60,90},{1,2,3,4})</f>
        <v>3</v>
      </c>
    </row>
    <row r="941" spans="1:5" x14ac:dyDescent="0.25">
      <c r="A941" s="3" t="s">
        <v>17</v>
      </c>
      <c r="B941" s="3">
        <v>2008</v>
      </c>
      <c r="C941" s="4">
        <v>71.265189980027429</v>
      </c>
      <c r="D941" s="4">
        <v>2.1321302984479651</v>
      </c>
      <c r="E941" s="3">
        <f>LOOKUP(C941,{0,30,60,90},{1,2,3,4})</f>
        <v>3</v>
      </c>
    </row>
    <row r="942" spans="1:5" x14ac:dyDescent="0.25">
      <c r="A942" s="3" t="s">
        <v>17</v>
      </c>
      <c r="B942" s="3">
        <v>2009</v>
      </c>
      <c r="C942" s="4">
        <v>80.101451176621254</v>
      </c>
      <c r="D942" s="4">
        <v>-1.9066760919030923</v>
      </c>
      <c r="E942" s="3">
        <f>LOOKUP(C942,{0,30,60,90},{1,2,3,4})</f>
        <v>3</v>
      </c>
    </row>
    <row r="943" spans="1:5" x14ac:dyDescent="0.25">
      <c r="A943" s="3" t="s">
        <v>18</v>
      </c>
      <c r="B943" s="3">
        <v>1946</v>
      </c>
      <c r="C943" s="4">
        <v>61.199297708249439</v>
      </c>
      <c r="D943" s="4">
        <v>4.1562496723491549</v>
      </c>
      <c r="E943" s="3">
        <f>LOOKUP(C943,{0,30,60,90},{1,2,3,4})</f>
        <v>3</v>
      </c>
    </row>
    <row r="944" spans="1:5" x14ac:dyDescent="0.25">
      <c r="A944" s="3" t="s">
        <v>18</v>
      </c>
      <c r="B944" s="3">
        <v>1947</v>
      </c>
      <c r="C944" s="4">
        <v>55.10807533925243</v>
      </c>
      <c r="D944" s="4">
        <v>1.9840148377332056</v>
      </c>
      <c r="E944" s="3">
        <f>LOOKUP(C944,{0,30,60,90},{1,2,3,4})</f>
        <v>2</v>
      </c>
    </row>
    <row r="945" spans="1:5" x14ac:dyDescent="0.25">
      <c r="A945" s="3" t="s">
        <v>18</v>
      </c>
      <c r="B945" s="3">
        <v>1948</v>
      </c>
      <c r="C945" s="4">
        <v>55.609531530894003</v>
      </c>
      <c r="D945" s="4">
        <v>0.28195043487897475</v>
      </c>
      <c r="E945" s="3">
        <f>LOOKUP(C945,{0,30,60,90},{1,2,3,4})</f>
        <v>2</v>
      </c>
    </row>
    <row r="946" spans="1:5" x14ac:dyDescent="0.25">
      <c r="A946" s="3" t="s">
        <v>18</v>
      </c>
      <c r="B946" s="3">
        <v>1949</v>
      </c>
      <c r="C946" s="4">
        <v>53.878367272488127</v>
      </c>
      <c r="D946" s="4">
        <v>-1.6794302922806814E-2</v>
      </c>
      <c r="E946" s="3">
        <f>LOOKUP(C946,{0,30,60,90},{1,2,3,4})</f>
        <v>2</v>
      </c>
    </row>
    <row r="947" spans="1:5" x14ac:dyDescent="0.25">
      <c r="A947" s="3" t="s">
        <v>18</v>
      </c>
      <c r="B947" s="3">
        <v>1950</v>
      </c>
      <c r="C947" s="4">
        <v>46.221943239781304</v>
      </c>
      <c r="D947" s="4">
        <v>2.0570026199612679</v>
      </c>
      <c r="E947" s="3">
        <f>LOOKUP(C947,{0,30,60,90},{1,2,3,4})</f>
        <v>2</v>
      </c>
    </row>
    <row r="948" spans="1:5" x14ac:dyDescent="0.25">
      <c r="A948" s="3" t="s">
        <v>18</v>
      </c>
      <c r="B948" s="3">
        <v>1951</v>
      </c>
      <c r="C948" s="4">
        <v>39.96165071714762</v>
      </c>
      <c r="D948" s="4">
        <v>9.2057477826302794</v>
      </c>
      <c r="E948" s="3">
        <f>LOOKUP(C948,{0,30,60,90},{1,2,3,4})</f>
        <v>2</v>
      </c>
    </row>
    <row r="949" spans="1:5" x14ac:dyDescent="0.25">
      <c r="A949" s="3" t="s">
        <v>18</v>
      </c>
      <c r="B949" s="3">
        <v>1952</v>
      </c>
      <c r="C949" s="4">
        <v>38.903837803667351</v>
      </c>
      <c r="D949" s="4">
        <v>8.5653380451544248</v>
      </c>
      <c r="E949" s="3">
        <f>LOOKUP(C949,{0,30,60,90},{1,2,3,4})</f>
        <v>2</v>
      </c>
    </row>
    <row r="950" spans="1:5" x14ac:dyDescent="0.25">
      <c r="A950" s="3" t="s">
        <v>18</v>
      </c>
      <c r="B950" s="3">
        <v>1953</v>
      </c>
      <c r="C950" s="4">
        <v>40.299853092848913</v>
      </c>
      <c r="D950" s="4">
        <v>-2.872546462977521E-2</v>
      </c>
      <c r="E950" s="3">
        <f>LOOKUP(C950,{0,30,60,90},{1,2,3,4})</f>
        <v>2</v>
      </c>
    </row>
    <row r="951" spans="1:5" x14ac:dyDescent="0.25">
      <c r="A951" s="3" t="s">
        <v>18</v>
      </c>
      <c r="B951" s="3">
        <v>1954</v>
      </c>
      <c r="C951" s="4">
        <v>37.939348467504772</v>
      </c>
      <c r="D951" s="4">
        <v>7.0976324600566576</v>
      </c>
      <c r="E951" s="3">
        <f>LOOKUP(C951,{0,30,60,90},{1,2,3,4})</f>
        <v>2</v>
      </c>
    </row>
    <row r="952" spans="1:5" x14ac:dyDescent="0.25">
      <c r="A952" s="3" t="s">
        <v>18</v>
      </c>
      <c r="B952" s="3">
        <v>1955</v>
      </c>
      <c r="C952" s="4">
        <v>38.872555135785603</v>
      </c>
      <c r="D952" s="4">
        <v>3.3186168253964698</v>
      </c>
      <c r="E952" s="3">
        <f>LOOKUP(C952,{0,30,60,90},{1,2,3,4})</f>
        <v>2</v>
      </c>
    </row>
    <row r="953" spans="1:5" x14ac:dyDescent="0.25">
      <c r="A953" s="3" t="s">
        <v>18</v>
      </c>
      <c r="B953" s="3">
        <v>1956</v>
      </c>
      <c r="C953" s="4">
        <v>35.290189751505075</v>
      </c>
      <c r="D953" s="4">
        <v>8.1839979216212555</v>
      </c>
      <c r="E953" s="3">
        <f>LOOKUP(C953,{0,30,60,90},{1,2,3,4})</f>
        <v>2</v>
      </c>
    </row>
    <row r="954" spans="1:5" x14ac:dyDescent="0.25">
      <c r="A954" s="3" t="s">
        <v>18</v>
      </c>
      <c r="B954" s="3">
        <v>1957</v>
      </c>
      <c r="C954" s="4">
        <v>34.051233016679106</v>
      </c>
      <c r="D954" s="4">
        <v>3.2834265316451283</v>
      </c>
      <c r="E954" s="3">
        <f>LOOKUP(C954,{0,30,60,90},{1,2,3,4})</f>
        <v>2</v>
      </c>
    </row>
    <row r="955" spans="1:5" x14ac:dyDescent="0.25">
      <c r="A955" s="3" t="s">
        <v>18</v>
      </c>
      <c r="B955" s="3">
        <v>1958</v>
      </c>
      <c r="C955" s="4">
        <v>30.015643802647414</v>
      </c>
      <c r="D955" s="4">
        <v>6.2750474991198679</v>
      </c>
      <c r="E955" s="3">
        <f>LOOKUP(C955,{0,30,60,90},{1,2,3,4})</f>
        <v>2</v>
      </c>
    </row>
    <row r="956" spans="1:5" x14ac:dyDescent="0.25">
      <c r="A956" s="3" t="s">
        <v>18</v>
      </c>
      <c r="B956" s="3">
        <v>1981</v>
      </c>
      <c r="C956" s="4">
        <v>10.399658382824747</v>
      </c>
      <c r="D956" s="4">
        <v>-0.40798650681497239</v>
      </c>
      <c r="E956" s="3">
        <f>LOOKUP(C956,{0,30,60,90},{1,2,3,4})</f>
        <v>1</v>
      </c>
    </row>
    <row r="957" spans="1:5" x14ac:dyDescent="0.25">
      <c r="A957" s="3" t="s">
        <v>18</v>
      </c>
      <c r="B957" s="3">
        <v>1982</v>
      </c>
      <c r="C957" s="4">
        <v>11.583411507191995</v>
      </c>
      <c r="D957" s="4">
        <v>1.2387818155068508</v>
      </c>
      <c r="E957" s="3">
        <f>LOOKUP(C957,{0,30,60,90},{1,2,3,4})</f>
        <v>1</v>
      </c>
    </row>
    <row r="958" spans="1:5" x14ac:dyDescent="0.25">
      <c r="A958" s="3" t="s">
        <v>18</v>
      </c>
      <c r="B958" s="3">
        <v>1983</v>
      </c>
      <c r="C958" s="4">
        <v>12.997639991418151</v>
      </c>
      <c r="D958" s="4">
        <v>1.6524895528557737</v>
      </c>
      <c r="E958" s="3">
        <f>LOOKUP(C958,{0,30,60,90},{1,2,3,4})</f>
        <v>1</v>
      </c>
    </row>
    <row r="959" spans="1:5" x14ac:dyDescent="0.25">
      <c r="A959" s="3" t="s">
        <v>18</v>
      </c>
      <c r="B959" s="3">
        <v>1984</v>
      </c>
      <c r="C959" s="4">
        <v>17.7343610374894</v>
      </c>
      <c r="D959" s="4">
        <v>1.6980598593898444</v>
      </c>
      <c r="E959" s="3">
        <f>LOOKUP(C959,{0,30,60,90},{1,2,3,4})</f>
        <v>1</v>
      </c>
    </row>
    <row r="960" spans="1:5" x14ac:dyDescent="0.25">
      <c r="A960" s="3" t="s">
        <v>18</v>
      </c>
      <c r="B960" s="3">
        <v>1985</v>
      </c>
      <c r="C960" s="4">
        <v>30.388137542092149</v>
      </c>
      <c r="D960" s="4">
        <v>2.3616439040847759</v>
      </c>
      <c r="E960" s="3">
        <f>LOOKUP(C960,{0,30,60,90},{1,2,3,4})</f>
        <v>2</v>
      </c>
    </row>
    <row r="961" spans="1:5" x14ac:dyDescent="0.25">
      <c r="A961" s="3" t="s">
        <v>18</v>
      </c>
      <c r="B961" s="3">
        <v>1986</v>
      </c>
      <c r="C961" s="4">
        <v>35.235126022287055</v>
      </c>
      <c r="D961" s="4">
        <v>3.4320487310636194</v>
      </c>
      <c r="E961" s="3">
        <f>LOOKUP(C961,{0,30,60,90},{1,2,3,4})</f>
        <v>2</v>
      </c>
    </row>
    <row r="962" spans="1:5" x14ac:dyDescent="0.25">
      <c r="A962" s="3" t="s">
        <v>18</v>
      </c>
      <c r="B962" s="3">
        <v>1987</v>
      </c>
      <c r="C962" s="4">
        <v>36.250367558608893</v>
      </c>
      <c r="D962" s="4">
        <v>5.7089831878721409</v>
      </c>
      <c r="E962" s="3">
        <f>LOOKUP(C962,{0,30,60,90},{1,2,3,4})</f>
        <v>2</v>
      </c>
    </row>
    <row r="963" spans="1:5" x14ac:dyDescent="0.25">
      <c r="A963" s="3" t="s">
        <v>18</v>
      </c>
      <c r="B963" s="3">
        <v>1988</v>
      </c>
      <c r="C963" s="4">
        <v>36.683698215048906</v>
      </c>
      <c r="D963" s="4">
        <v>5.2845471723918402</v>
      </c>
      <c r="E963" s="3">
        <f>LOOKUP(C963,{0,30,60,90},{1,2,3,4})</f>
        <v>2</v>
      </c>
    </row>
    <row r="964" spans="1:5" x14ac:dyDescent="0.25">
      <c r="A964" s="3" t="s">
        <v>18</v>
      </c>
      <c r="B964" s="3">
        <v>1989</v>
      </c>
      <c r="C964" s="4">
        <v>33.067137491188113</v>
      </c>
      <c r="D964" s="4">
        <v>5.003923606324423</v>
      </c>
      <c r="E964" s="3">
        <f>LOOKUP(C964,{0,30,60,90},{1,2,3,4})</f>
        <v>2</v>
      </c>
    </row>
    <row r="965" spans="1:5" x14ac:dyDescent="0.25">
      <c r="A965" s="3" t="s">
        <v>18</v>
      </c>
      <c r="B965" s="3">
        <v>1990</v>
      </c>
      <c r="C965" s="4">
        <v>34.481664092092174</v>
      </c>
      <c r="D965" s="4">
        <v>3.8464548739014282</v>
      </c>
      <c r="E965" s="3">
        <f>LOOKUP(C965,{0,30,60,90},{1,2,3,4})</f>
        <v>2</v>
      </c>
    </row>
    <row r="966" spans="1:5" x14ac:dyDescent="0.25">
      <c r="A966" s="3" t="s">
        <v>18</v>
      </c>
      <c r="B966" s="3">
        <v>1991</v>
      </c>
      <c r="C966" s="4">
        <v>35.989719929478014</v>
      </c>
      <c r="D966" s="4">
        <v>2.5255644106449093</v>
      </c>
      <c r="E966" s="3">
        <f>LOOKUP(C966,{0,30,60,90},{1,2,3,4})</f>
        <v>2</v>
      </c>
    </row>
    <row r="967" spans="1:5" x14ac:dyDescent="0.25">
      <c r="A967" s="3" t="s">
        <v>18</v>
      </c>
      <c r="B967" s="3">
        <v>1992</v>
      </c>
      <c r="C967" s="4">
        <v>36.114649266543097</v>
      </c>
      <c r="D967" s="4">
        <v>0.85060066113036292</v>
      </c>
      <c r="E967" s="3">
        <f>LOOKUP(C967,{0,30,60,90},{1,2,3,4})</f>
        <v>2</v>
      </c>
    </row>
    <row r="968" spans="1:5" x14ac:dyDescent="0.25">
      <c r="A968" s="3" t="s">
        <v>18</v>
      </c>
      <c r="B968" s="3">
        <v>1993</v>
      </c>
      <c r="C968" s="4">
        <v>39.405957117194845</v>
      </c>
      <c r="D968" s="4">
        <v>-1.3136949227466554</v>
      </c>
      <c r="E968" s="3">
        <f>LOOKUP(C968,{0,30,60,90},{1,2,3,4})</f>
        <v>2</v>
      </c>
    </row>
    <row r="969" spans="1:5" x14ac:dyDescent="0.25">
      <c r="A969" s="3" t="s">
        <v>18</v>
      </c>
      <c r="B969" s="3">
        <v>1994</v>
      </c>
      <c r="C969" s="4">
        <v>48.687800220562657</v>
      </c>
      <c r="D969" s="4">
        <v>2.3345135357944358</v>
      </c>
      <c r="E969" s="3">
        <f>LOOKUP(C969,{0,30,60,90},{1,2,3,4})</f>
        <v>2</v>
      </c>
    </row>
    <row r="970" spans="1:5" x14ac:dyDescent="0.25">
      <c r="A970" s="3" t="s">
        <v>18</v>
      </c>
      <c r="B970" s="3">
        <v>1995</v>
      </c>
      <c r="C970" s="4">
        <v>48.767550031111952</v>
      </c>
      <c r="D970" s="4">
        <v>4.1222351571594817</v>
      </c>
      <c r="E970" s="3">
        <f>LOOKUP(C970,{0,30,60,90},{1,2,3,4})</f>
        <v>2</v>
      </c>
    </row>
    <row r="971" spans="1:5" x14ac:dyDescent="0.25">
      <c r="A971" s="3" t="s">
        <v>18</v>
      </c>
      <c r="B971" s="3">
        <v>1996</v>
      </c>
      <c r="C971" s="4">
        <v>52.162404176411798</v>
      </c>
      <c r="D971" s="4">
        <v>2.4212609429679954</v>
      </c>
      <c r="E971" s="3">
        <f>LOOKUP(C971,{0,30,60,90},{1,2,3,4})</f>
        <v>2</v>
      </c>
    </row>
    <row r="972" spans="1:5" x14ac:dyDescent="0.25">
      <c r="A972" s="3" t="s">
        <v>18</v>
      </c>
      <c r="B972" s="3">
        <v>1997</v>
      </c>
      <c r="C972" s="4">
        <v>55.774437238059569</v>
      </c>
      <c r="D972" s="4">
        <v>3.8654420096368547</v>
      </c>
      <c r="E972" s="3">
        <f>LOOKUP(C972,{0,30,60,90},{1,2,3,4})</f>
        <v>2</v>
      </c>
    </row>
    <row r="973" spans="1:5" x14ac:dyDescent="0.25">
      <c r="A973" s="3" t="s">
        <v>18</v>
      </c>
      <c r="B973" s="3">
        <v>1998</v>
      </c>
      <c r="C973" s="4">
        <v>55.715238663321479</v>
      </c>
      <c r="D973" s="4">
        <v>4.4688462977521271</v>
      </c>
      <c r="E973" s="3">
        <f>LOOKUP(C973,{0,30,60,90},{1,2,3,4})</f>
        <v>2</v>
      </c>
    </row>
    <row r="974" spans="1:5" x14ac:dyDescent="0.25">
      <c r="A974" s="3" t="s">
        <v>18</v>
      </c>
      <c r="B974" s="3">
        <v>1999</v>
      </c>
      <c r="C974" s="4">
        <v>50.821806318562892</v>
      </c>
      <c r="D974" s="4">
        <v>4.7452907255159937</v>
      </c>
      <c r="E974" s="3">
        <f>LOOKUP(C974,{0,30,60,90},{1,2,3,4})</f>
        <v>2</v>
      </c>
    </row>
    <row r="975" spans="1:5" x14ac:dyDescent="0.25">
      <c r="A975" s="3" t="s">
        <v>18</v>
      </c>
      <c r="B975" s="3">
        <v>2000</v>
      </c>
      <c r="C975" s="4">
        <v>48.44009564261269</v>
      </c>
      <c r="D975" s="4">
        <v>5.052806282199529</v>
      </c>
      <c r="E975" s="3">
        <f>LOOKUP(C975,{0,30,60,90},{1,2,3,4})</f>
        <v>2</v>
      </c>
    </row>
    <row r="976" spans="1:5" x14ac:dyDescent="0.25">
      <c r="A976" s="3" t="s">
        <v>18</v>
      </c>
      <c r="B976" s="3">
        <v>2001</v>
      </c>
      <c r="C976" s="4">
        <v>45.090630224570205</v>
      </c>
      <c r="D976" s="4">
        <v>3.6450009691233687</v>
      </c>
      <c r="E976" s="3">
        <f>LOOKUP(C976,{0,30,60,90},{1,2,3,4})</f>
        <v>2</v>
      </c>
    </row>
    <row r="977" spans="1:5" x14ac:dyDescent="0.25">
      <c r="A977" s="3" t="s">
        <v>18</v>
      </c>
      <c r="B977" s="3">
        <v>2002</v>
      </c>
      <c r="C977" s="4">
        <v>42.780915132349435</v>
      </c>
      <c r="D977" s="4">
        <v>2.7038566035072931</v>
      </c>
      <c r="E977" s="3">
        <f>LOOKUP(C977,{0,30,60,90},{1,2,3,4})</f>
        <v>2</v>
      </c>
    </row>
    <row r="978" spans="1:5" x14ac:dyDescent="0.25">
      <c r="A978" s="3" t="s">
        <v>18</v>
      </c>
      <c r="B978" s="3">
        <v>2003</v>
      </c>
      <c r="C978" s="4">
        <v>39.484423236334329</v>
      </c>
      <c r="D978" s="4">
        <v>3.0976765278813323</v>
      </c>
      <c r="E978" s="3">
        <f>LOOKUP(C978,{0,30,60,90},{1,2,3,4})</f>
        <v>2</v>
      </c>
    </row>
    <row r="979" spans="1:5" x14ac:dyDescent="0.25">
      <c r="A979" s="3" t="s">
        <v>18</v>
      </c>
      <c r="B979" s="3">
        <v>2004</v>
      </c>
      <c r="C979" s="4">
        <v>37.947450900192855</v>
      </c>
      <c r="D979" s="4">
        <v>3.2665254865631654</v>
      </c>
      <c r="E979" s="3">
        <f>LOOKUP(C979,{0,30,60,90},{1,2,3,4})</f>
        <v>2</v>
      </c>
    </row>
    <row r="980" spans="1:5" x14ac:dyDescent="0.25">
      <c r="A980" s="3" t="s">
        <v>18</v>
      </c>
      <c r="B980" s="3">
        <v>2005</v>
      </c>
      <c r="C980" s="4">
        <v>35.119367247951125</v>
      </c>
      <c r="D980" s="4">
        <v>3.6154531256050504</v>
      </c>
      <c r="E980" s="3">
        <f>LOOKUP(C980,{0,30,60,90},{1,2,3,4})</f>
        <v>2</v>
      </c>
    </row>
    <row r="981" spans="1:5" x14ac:dyDescent="0.25">
      <c r="A981" s="3" t="s">
        <v>18</v>
      </c>
      <c r="B981" s="3">
        <v>2006</v>
      </c>
      <c r="C981" s="4">
        <v>31.744598103799309</v>
      </c>
      <c r="D981" s="4">
        <v>4.0173343797493599</v>
      </c>
      <c r="E981" s="3">
        <f>LOOKUP(C981,{0,30,60,90},{1,2,3,4})</f>
        <v>2</v>
      </c>
    </row>
    <row r="982" spans="1:5" x14ac:dyDescent="0.25">
      <c r="A982" s="3" t="s">
        <v>18</v>
      </c>
      <c r="B982" s="3">
        <v>2007</v>
      </c>
      <c r="C982" s="4">
        <v>29.178231835323398</v>
      </c>
      <c r="D982" s="4">
        <v>3.5653174967926304</v>
      </c>
      <c r="E982" s="3">
        <f>LOOKUP(C982,{0,30,60,90},{1,2,3,4})</f>
        <v>1</v>
      </c>
    </row>
    <row r="983" spans="1:5" x14ac:dyDescent="0.25">
      <c r="A983" s="3" t="s">
        <v>18</v>
      </c>
      <c r="B983" s="3">
        <v>2008</v>
      </c>
      <c r="C983" s="4">
        <v>32.928341754708313</v>
      </c>
      <c r="D983" s="4">
        <v>0.85572999405902905</v>
      </c>
      <c r="E983" s="3">
        <f>LOOKUP(C983,{0,30,60,90},{1,2,3,4})</f>
        <v>2</v>
      </c>
    </row>
    <row r="984" spans="1:5" x14ac:dyDescent="0.25">
      <c r="A984" s="3" t="s">
        <v>18</v>
      </c>
      <c r="B984" s="3">
        <v>2009</v>
      </c>
      <c r="C984" s="4">
        <v>42.542680365122408</v>
      </c>
      <c r="D984" s="4">
        <v>-3.7672327428922792</v>
      </c>
      <c r="E984" s="3">
        <f>LOOKUP(C984,{0,30,60,90},{1,2,3,4})</f>
        <v>2</v>
      </c>
    </row>
    <row r="985" spans="1:5" x14ac:dyDescent="0.25">
      <c r="A985" s="3" t="s">
        <v>19</v>
      </c>
      <c r="B985" s="3">
        <v>1946</v>
      </c>
      <c r="C985" s="4">
        <v>47.243371492153081</v>
      </c>
      <c r="D985" s="4">
        <v>11.399403310783773</v>
      </c>
      <c r="E985" s="3">
        <f>LOOKUP(C985,{0,30,60,90},{1,2,3,4})</f>
        <v>2</v>
      </c>
    </row>
    <row r="986" spans="1:5" x14ac:dyDescent="0.25">
      <c r="A986" s="3" t="s">
        <v>19</v>
      </c>
      <c r="B986" s="3">
        <v>1947</v>
      </c>
      <c r="C986" s="4">
        <v>42.214742722962967</v>
      </c>
      <c r="D986" s="4">
        <v>7.9366447629307446</v>
      </c>
      <c r="E986" s="3">
        <f>LOOKUP(C986,{0,30,60,90},{1,2,3,4})</f>
        <v>2</v>
      </c>
    </row>
    <row r="987" spans="1:5" x14ac:dyDescent="0.25">
      <c r="A987" s="3" t="s">
        <v>19</v>
      </c>
      <c r="B987" s="3">
        <v>1948</v>
      </c>
      <c r="C987" s="4">
        <v>39.839170017349112</v>
      </c>
      <c r="D987" s="4">
        <v>2.3157795659113356</v>
      </c>
      <c r="E987" s="3">
        <f>LOOKUP(C987,{0,30,60,90},{1,2,3,4})</f>
        <v>2</v>
      </c>
    </row>
    <row r="988" spans="1:5" x14ac:dyDescent="0.25">
      <c r="A988" s="3" t="s">
        <v>19</v>
      </c>
      <c r="B988" s="3">
        <v>1949</v>
      </c>
      <c r="C988" s="4">
        <v>39.262870901928039</v>
      </c>
      <c r="D988" s="4">
        <v>2.9491260000628738</v>
      </c>
      <c r="E988" s="3">
        <f>LOOKUP(C988,{0,30,60,90},{1,2,3,4})</f>
        <v>2</v>
      </c>
    </row>
    <row r="989" spans="1:5" x14ac:dyDescent="0.25">
      <c r="A989" s="3" t="s">
        <v>19</v>
      </c>
      <c r="B989" s="3">
        <v>1950</v>
      </c>
      <c r="C989" s="4">
        <v>38.869830973616914</v>
      </c>
      <c r="D989" s="4">
        <v>6.007846902531333</v>
      </c>
      <c r="E989" s="3">
        <f>LOOKUP(C989,{0,30,60,90},{1,2,3,4})</f>
        <v>2</v>
      </c>
    </row>
    <row r="990" spans="1:5" x14ac:dyDescent="0.25">
      <c r="A990" s="3" t="s">
        <v>19</v>
      </c>
      <c r="B990" s="3">
        <v>1951</v>
      </c>
      <c r="C990" s="4">
        <v>32.387038112797718</v>
      </c>
      <c r="D990" s="4">
        <v>2.9771284842307066</v>
      </c>
      <c r="E990" s="3">
        <f>LOOKUP(C990,{0,30,60,90},{1,2,3,4})</f>
        <v>2</v>
      </c>
    </row>
    <row r="991" spans="1:5" x14ac:dyDescent="0.25">
      <c r="A991" s="3" t="s">
        <v>19</v>
      </c>
      <c r="B991" s="3">
        <v>1952</v>
      </c>
      <c r="C991" s="4">
        <v>29.449245811997496</v>
      </c>
      <c r="D991" s="4">
        <v>0.56360978736174072</v>
      </c>
      <c r="E991" s="3">
        <f>LOOKUP(C991,{0,30,60,90},{1,2,3,4})</f>
        <v>1</v>
      </c>
    </row>
    <row r="992" spans="1:5" x14ac:dyDescent="0.25">
      <c r="A992" s="3" t="s">
        <v>19</v>
      </c>
      <c r="B992" s="3">
        <v>1953</v>
      </c>
      <c r="C992" s="4">
        <v>31.172221347075634</v>
      </c>
      <c r="D992" s="4">
        <v>4.0344231004395548</v>
      </c>
      <c r="E992" s="3">
        <f>LOOKUP(C992,{0,30,60,90},{1,2,3,4})</f>
        <v>2</v>
      </c>
    </row>
    <row r="993" spans="1:5" x14ac:dyDescent="0.25">
      <c r="A993" s="3" t="s">
        <v>19</v>
      </c>
      <c r="B993" s="3">
        <v>1954</v>
      </c>
      <c r="C993" s="4">
        <v>31.851350493876772</v>
      </c>
      <c r="D993" s="4">
        <v>5.2782633630408693</v>
      </c>
      <c r="E993" s="3">
        <f>LOOKUP(C993,{0,30,60,90},{1,2,3,4})</f>
        <v>2</v>
      </c>
    </row>
    <row r="994" spans="1:5" x14ac:dyDescent="0.25">
      <c r="A994" s="3" t="s">
        <v>19</v>
      </c>
      <c r="B994" s="3">
        <v>1955</v>
      </c>
      <c r="C994" s="4">
        <v>31.638695968678064</v>
      </c>
      <c r="D994" s="4">
        <v>2.8107866050271824</v>
      </c>
      <c r="E994" s="3">
        <f>LOOKUP(C994,{0,30,60,90},{1,2,3,4})</f>
        <v>2</v>
      </c>
    </row>
    <row r="995" spans="1:5" x14ac:dyDescent="0.25">
      <c r="A995" s="3" t="s">
        <v>19</v>
      </c>
      <c r="B995" s="3">
        <v>1956</v>
      </c>
      <c r="C995" s="4">
        <v>30.712695280679206</v>
      </c>
      <c r="D995" s="4">
        <v>3.494100879936779</v>
      </c>
      <c r="E995" s="3">
        <f>LOOKUP(C995,{0,30,60,90},{1,2,3,4})</f>
        <v>2</v>
      </c>
    </row>
    <row r="996" spans="1:5" x14ac:dyDescent="0.25">
      <c r="A996" s="3" t="s">
        <v>19</v>
      </c>
      <c r="B996" s="3">
        <v>1957</v>
      </c>
      <c r="C996" s="4">
        <v>32.384715838746331</v>
      </c>
      <c r="D996" s="4">
        <v>3.0823043782062909</v>
      </c>
      <c r="E996" s="3">
        <f>LOOKUP(C996,{0,30,60,90},{1,2,3,4})</f>
        <v>2</v>
      </c>
    </row>
    <row r="997" spans="1:5" x14ac:dyDescent="0.25">
      <c r="A997" s="3" t="s">
        <v>19</v>
      </c>
      <c r="B997" s="3">
        <v>1958</v>
      </c>
      <c r="C997" s="4">
        <v>31.879426359825917</v>
      </c>
      <c r="D997" s="4">
        <v>3.6392377736958581</v>
      </c>
      <c r="E997" s="3">
        <f>LOOKUP(C997,{0,30,60,90},{1,2,3,4})</f>
        <v>2</v>
      </c>
    </row>
    <row r="998" spans="1:5" x14ac:dyDescent="0.25">
      <c r="A998" s="3" t="s">
        <v>19</v>
      </c>
      <c r="B998" s="3">
        <v>1959</v>
      </c>
      <c r="C998" s="4">
        <v>32.865876669937357</v>
      </c>
      <c r="D998" s="4">
        <v>4.700465354552108</v>
      </c>
      <c r="E998" s="3">
        <f>LOOKUP(C998,{0,30,60,90},{1,2,3,4})</f>
        <v>2</v>
      </c>
    </row>
    <row r="999" spans="1:5" x14ac:dyDescent="0.25">
      <c r="A999" s="3" t="s">
        <v>19</v>
      </c>
      <c r="B999" s="3">
        <v>1960</v>
      </c>
      <c r="C999" s="4">
        <v>31.554440764401825</v>
      </c>
      <c r="D999" s="4">
        <v>5.6229558910258604</v>
      </c>
      <c r="E999" s="3">
        <f>LOOKUP(C999,{0,30,60,90},{1,2,3,4})</f>
        <v>2</v>
      </c>
    </row>
    <row r="1000" spans="1:5" x14ac:dyDescent="0.25">
      <c r="A1000" s="3" t="s">
        <v>19</v>
      </c>
      <c r="B1000" s="3">
        <v>1961</v>
      </c>
      <c r="C1000" s="4">
        <v>28.542319349991086</v>
      </c>
      <c r="D1000" s="4">
        <v>5.0915188960289237</v>
      </c>
      <c r="E1000" s="3">
        <f>LOOKUP(C1000,{0,30,60,90},{1,2,3,4})</f>
        <v>1</v>
      </c>
    </row>
    <row r="1001" spans="1:5" x14ac:dyDescent="0.25">
      <c r="A1001" s="3" t="s">
        <v>19</v>
      </c>
      <c r="B1001" s="3">
        <v>1962</v>
      </c>
      <c r="C1001" s="4">
        <v>25.030517864688484</v>
      </c>
      <c r="D1001" s="4">
        <v>6.0475553376963642</v>
      </c>
      <c r="E1001" s="3">
        <f>LOOKUP(C1001,{0,30,60,90},{1,2,3,4})</f>
        <v>1</v>
      </c>
    </row>
    <row r="1002" spans="1:5" x14ac:dyDescent="0.25">
      <c r="A1002" s="3" t="s">
        <v>19</v>
      </c>
      <c r="B1002" s="3">
        <v>1963</v>
      </c>
      <c r="C1002" s="4">
        <v>23.644335051149913</v>
      </c>
      <c r="D1002" s="4">
        <v>5.2707268027036625</v>
      </c>
      <c r="E1002" s="3">
        <f>LOOKUP(C1002,{0,30,60,90},{1,2,3,4})</f>
        <v>1</v>
      </c>
    </row>
    <row r="1003" spans="1:5" x14ac:dyDescent="0.25">
      <c r="A1003" s="3" t="s">
        <v>19</v>
      </c>
      <c r="B1003" s="3">
        <v>1964</v>
      </c>
      <c r="C1003" s="4">
        <v>21.445600346770696</v>
      </c>
      <c r="D1003" s="4">
        <v>8.0303933007580994</v>
      </c>
      <c r="E1003" s="3">
        <f>LOOKUP(C1003,{0,30,60,90},{1,2,3,4})</f>
        <v>1</v>
      </c>
    </row>
    <row r="1004" spans="1:5" x14ac:dyDescent="0.25">
      <c r="A1004" s="3" t="s">
        <v>19</v>
      </c>
      <c r="B1004" s="3">
        <v>1965</v>
      </c>
      <c r="C1004" s="4">
        <v>19.264937670153316</v>
      </c>
      <c r="D1004" s="4">
        <v>5.1099979291827635</v>
      </c>
      <c r="E1004" s="3">
        <f>LOOKUP(C1004,{0,30,60,90},{1,2,3,4})</f>
        <v>1</v>
      </c>
    </row>
    <row r="1005" spans="1:5" x14ac:dyDescent="0.25">
      <c r="A1005" s="3" t="s">
        <v>19</v>
      </c>
      <c r="B1005" s="3">
        <v>1966</v>
      </c>
      <c r="C1005" s="4">
        <v>19.081213975019939</v>
      </c>
      <c r="D1005" s="4">
        <v>4.3749374454756129</v>
      </c>
      <c r="E1005" s="3">
        <f>LOOKUP(C1005,{0,30,60,90},{1,2,3,4})</f>
        <v>1</v>
      </c>
    </row>
    <row r="1006" spans="1:5" x14ac:dyDescent="0.25">
      <c r="A1006" s="3" t="s">
        <v>19</v>
      </c>
      <c r="B1006" s="3">
        <v>1967</v>
      </c>
      <c r="C1006" s="4">
        <v>19.519028364605575</v>
      </c>
      <c r="D1006" s="4">
        <v>3.2085376117403364</v>
      </c>
      <c r="E1006" s="3">
        <f>LOOKUP(C1006,{0,30,60,90},{1,2,3,4})</f>
        <v>1</v>
      </c>
    </row>
    <row r="1007" spans="1:5" x14ac:dyDescent="0.25">
      <c r="A1007" s="3" t="s">
        <v>19</v>
      </c>
      <c r="B1007" s="3">
        <v>1968</v>
      </c>
      <c r="C1007" s="4">
        <v>21.007827229617781</v>
      </c>
      <c r="D1007" s="4">
        <v>4.4058384111220095</v>
      </c>
      <c r="E1007" s="3">
        <f>LOOKUP(C1007,{0,30,60,90},{1,2,3,4})</f>
        <v>1</v>
      </c>
    </row>
    <row r="1008" spans="1:5" x14ac:dyDescent="0.25">
      <c r="A1008" s="3" t="s">
        <v>19</v>
      </c>
      <c r="B1008" s="3">
        <v>1969</v>
      </c>
      <c r="C1008" s="4">
        <v>26.256351600964983</v>
      </c>
      <c r="D1008" s="4">
        <v>5.6192938965014871</v>
      </c>
      <c r="E1008" s="3">
        <f>LOOKUP(C1008,{0,30,60,90},{1,2,3,4})</f>
        <v>1</v>
      </c>
    </row>
    <row r="1009" spans="1:5" x14ac:dyDescent="0.25">
      <c r="A1009" s="3" t="s">
        <v>19</v>
      </c>
      <c r="B1009" s="3">
        <v>1970</v>
      </c>
      <c r="C1009" s="4">
        <v>20.992765319986528</v>
      </c>
      <c r="D1009" s="4">
        <v>5.5901037335187143</v>
      </c>
      <c r="E1009" s="3">
        <f>LOOKUP(C1009,{0,30,60,90},{1,2,3,4})</f>
        <v>1</v>
      </c>
    </row>
    <row r="1010" spans="1:5" x14ac:dyDescent="0.25">
      <c r="A1010" s="3" t="s">
        <v>19</v>
      </c>
      <c r="B1010" s="3">
        <v>1971</v>
      </c>
      <c r="C1010" s="4">
        <v>20.828612088177643</v>
      </c>
      <c r="D1010" s="4">
        <v>0.30121811390371178</v>
      </c>
      <c r="E1010" s="3">
        <f>LOOKUP(C1010,{0,30,60,90},{1,2,3,4})</f>
        <v>1</v>
      </c>
    </row>
    <row r="1011" spans="1:5" x14ac:dyDescent="0.25">
      <c r="A1011" s="3" t="s">
        <v>19</v>
      </c>
      <c r="B1011" s="3">
        <v>1972</v>
      </c>
      <c r="C1011" s="4">
        <v>22.151768274129115</v>
      </c>
      <c r="D1011" s="4">
        <v>3.3021638705464706</v>
      </c>
      <c r="E1011" s="3">
        <f>LOOKUP(C1011,{0,30,60,90},{1,2,3,4})</f>
        <v>1</v>
      </c>
    </row>
    <row r="1012" spans="1:5" x14ac:dyDescent="0.25">
      <c r="A1012" s="3" t="s">
        <v>19</v>
      </c>
      <c r="B1012" s="3">
        <v>1973</v>
      </c>
      <c r="C1012" s="4">
        <v>22.618900610379988</v>
      </c>
      <c r="D1012" s="4">
        <v>3.9506838172381098</v>
      </c>
      <c r="E1012" s="3">
        <f>LOOKUP(C1012,{0,30,60,90},{1,2,3,4})</f>
        <v>1</v>
      </c>
    </row>
    <row r="1013" spans="1:5" x14ac:dyDescent="0.25">
      <c r="A1013" s="3" t="s">
        <v>19</v>
      </c>
      <c r="B1013" s="3">
        <v>1974</v>
      </c>
      <c r="C1013" s="4">
        <v>24.212207225321812</v>
      </c>
      <c r="D1013" s="4">
        <v>2.2309460680646431</v>
      </c>
      <c r="E1013" s="3">
        <f>LOOKUP(C1013,{0,30,60,90},{1,2,3,4})</f>
        <v>1</v>
      </c>
    </row>
    <row r="1014" spans="1:5" x14ac:dyDescent="0.25">
      <c r="A1014" s="3" t="s">
        <v>19</v>
      </c>
      <c r="B1014" s="3">
        <v>1975</v>
      </c>
      <c r="C1014" s="4">
        <v>24.425087687218443</v>
      </c>
      <c r="D1014" s="4">
        <v>2.0890713247135428</v>
      </c>
      <c r="E1014" s="3">
        <f>LOOKUP(C1014,{0,30,60,90},{1,2,3,4})</f>
        <v>1</v>
      </c>
    </row>
    <row r="1015" spans="1:5" x14ac:dyDescent="0.25">
      <c r="A1015" s="3" t="s">
        <v>19</v>
      </c>
      <c r="B1015" s="3">
        <v>1976</v>
      </c>
      <c r="C1015" s="4">
        <v>23.63659879422805</v>
      </c>
      <c r="D1015" s="4">
        <v>0.44740370078000247</v>
      </c>
      <c r="E1015" s="3">
        <f>LOOKUP(C1015,{0,30,60,90},{1,2,3,4})</f>
        <v>1</v>
      </c>
    </row>
    <row r="1016" spans="1:5" x14ac:dyDescent="0.25">
      <c r="A1016" s="3" t="s">
        <v>19</v>
      </c>
      <c r="B1016" s="3">
        <v>1977</v>
      </c>
      <c r="C1016" s="4">
        <v>26.480206261350862</v>
      </c>
      <c r="D1016" s="4">
        <v>-1.4210690044923924</v>
      </c>
      <c r="E1016" s="3">
        <f>LOOKUP(C1016,{0,30,60,90},{1,2,3,4})</f>
        <v>1</v>
      </c>
    </row>
    <row r="1017" spans="1:5" x14ac:dyDescent="0.25">
      <c r="A1017" s="3" t="s">
        <v>19</v>
      </c>
      <c r="B1017" s="3">
        <v>1978</v>
      </c>
      <c r="C1017" s="4">
        <v>31.803855012728814</v>
      </c>
      <c r="D1017" s="4">
        <v>2.2163493300198178</v>
      </c>
      <c r="E1017" s="3">
        <f>LOOKUP(C1017,{0,30,60,90},{1,2,3,4})</f>
        <v>2</v>
      </c>
    </row>
    <row r="1018" spans="1:5" x14ac:dyDescent="0.25">
      <c r="A1018" s="3" t="s">
        <v>19</v>
      </c>
      <c r="B1018" s="3">
        <v>1979</v>
      </c>
      <c r="C1018" s="4">
        <v>37.884998496669965</v>
      </c>
      <c r="D1018" s="4">
        <v>3.956189448842351</v>
      </c>
      <c r="E1018" s="3">
        <f>LOOKUP(C1018,{0,30,60,90},{1,2,3,4})</f>
        <v>2</v>
      </c>
    </row>
    <row r="1019" spans="1:5" x14ac:dyDescent="0.25">
      <c r="A1019" s="3" t="s">
        <v>19</v>
      </c>
      <c r="B1019" s="3">
        <v>1980</v>
      </c>
      <c r="C1019" s="4">
        <v>41.851248949562596</v>
      </c>
      <c r="D1019" s="4">
        <v>2.5989449667656039</v>
      </c>
      <c r="E1019" s="3">
        <f>LOOKUP(C1019,{0,30,60,90},{1,2,3,4})</f>
        <v>2</v>
      </c>
    </row>
    <row r="1020" spans="1:5" x14ac:dyDescent="0.25">
      <c r="A1020" s="3" t="s">
        <v>19</v>
      </c>
      <c r="B1020" s="3">
        <v>1981</v>
      </c>
      <c r="C1020" s="4">
        <v>49.312175314384092</v>
      </c>
      <c r="D1020" s="4">
        <v>-0.20224195810596424</v>
      </c>
      <c r="E1020" s="3">
        <f>LOOKUP(C1020,{0,30,60,90},{1,2,3,4})</f>
        <v>2</v>
      </c>
    </row>
    <row r="1021" spans="1:5" x14ac:dyDescent="0.25">
      <c r="A1021" s="3" t="s">
        <v>19</v>
      </c>
      <c r="B1021" s="3">
        <v>1982</v>
      </c>
      <c r="C1021" s="4">
        <v>57.475807176835858</v>
      </c>
      <c r="D1021" s="4">
        <v>1.1931167173240054</v>
      </c>
      <c r="E1021" s="3">
        <f>LOOKUP(C1021,{0,30,60,90},{1,2,3,4})</f>
        <v>2</v>
      </c>
    </row>
    <row r="1022" spans="1:5" x14ac:dyDescent="0.25">
      <c r="A1022" s="3" t="s">
        <v>19</v>
      </c>
      <c r="B1022" s="3">
        <v>1983</v>
      </c>
      <c r="C1022" s="4">
        <v>62.506078164516559</v>
      </c>
      <c r="D1022" s="4">
        <v>1.8097593451918081</v>
      </c>
      <c r="E1022" s="3">
        <f>LOOKUP(C1022,{0,30,60,90},{1,2,3,4})</f>
        <v>3</v>
      </c>
    </row>
    <row r="1023" spans="1:5" x14ac:dyDescent="0.25">
      <c r="A1023" s="3" t="s">
        <v>19</v>
      </c>
      <c r="B1023" s="3">
        <v>1984</v>
      </c>
      <c r="C1023" s="4">
        <v>64.715124752456077</v>
      </c>
      <c r="D1023" s="4">
        <v>4.271293792511166</v>
      </c>
      <c r="E1023" s="3">
        <f>LOOKUP(C1023,{0,30,60,90},{1,2,3,4})</f>
        <v>3</v>
      </c>
    </row>
    <row r="1024" spans="1:5" x14ac:dyDescent="0.25">
      <c r="A1024" s="3" t="s">
        <v>19</v>
      </c>
      <c r="B1024" s="3">
        <v>1985</v>
      </c>
      <c r="C1024" s="4">
        <v>66.206429757467035</v>
      </c>
      <c r="D1024" s="4">
        <v>2.1896632576639874</v>
      </c>
      <c r="E1024" s="3">
        <f>LOOKUP(C1024,{0,30,60,90},{1,2,3,4})</f>
        <v>3</v>
      </c>
    </row>
    <row r="1025" spans="1:5" x14ac:dyDescent="0.25">
      <c r="A1025" s="3" t="s">
        <v>19</v>
      </c>
      <c r="B1025" s="3">
        <v>1986</v>
      </c>
      <c r="C1025" s="4">
        <v>64.021890601798702</v>
      </c>
      <c r="D1025" s="4">
        <v>2.8610674774038225</v>
      </c>
      <c r="E1025" s="3">
        <f>LOOKUP(C1025,{0,30,60,90},{1,2,3,4})</f>
        <v>3</v>
      </c>
    </row>
    <row r="1026" spans="1:5" x14ac:dyDescent="0.25">
      <c r="A1026" s="3" t="s">
        <v>19</v>
      </c>
      <c r="B1026" s="3">
        <v>1987</v>
      </c>
      <c r="C1026" s="4">
        <v>58.26134991152265</v>
      </c>
      <c r="D1026" s="4">
        <v>3.4571354855971625</v>
      </c>
      <c r="E1026" s="3">
        <f>LOOKUP(C1026,{0,30,60,90},{1,2,3,4})</f>
        <v>2</v>
      </c>
    </row>
    <row r="1027" spans="1:5" x14ac:dyDescent="0.25">
      <c r="A1027" s="3" t="s">
        <v>19</v>
      </c>
      <c r="B1027" s="3">
        <v>1988</v>
      </c>
      <c r="C1027" s="4">
        <v>52.333802381851257</v>
      </c>
      <c r="D1027" s="4">
        <v>2.6664311386509487</v>
      </c>
      <c r="E1027" s="3">
        <f>LOOKUP(C1027,{0,30,60,90},{1,2,3,4})</f>
        <v>2</v>
      </c>
    </row>
    <row r="1028" spans="1:5" x14ac:dyDescent="0.25">
      <c r="A1028" s="3" t="s">
        <v>19</v>
      </c>
      <c r="B1028" s="3">
        <v>1989</v>
      </c>
      <c r="C1028" s="4">
        <v>46.396582386143976</v>
      </c>
      <c r="D1028" s="4">
        <v>2.779133501418074</v>
      </c>
      <c r="E1028" s="3">
        <f>LOOKUP(C1028,{0,30,60,90},{1,2,3,4})</f>
        <v>2</v>
      </c>
    </row>
    <row r="1029" spans="1:5" x14ac:dyDescent="0.25">
      <c r="A1029" s="3" t="s">
        <v>19</v>
      </c>
      <c r="B1029" s="3">
        <v>1990</v>
      </c>
      <c r="C1029" s="4">
        <v>43.517749855778028</v>
      </c>
      <c r="D1029" s="4">
        <v>1.0102883427594911</v>
      </c>
      <c r="E1029" s="3">
        <f>LOOKUP(C1029,{0,30,60,90},{1,2,3,4})</f>
        <v>2</v>
      </c>
    </row>
    <row r="1030" spans="1:5" x14ac:dyDescent="0.25">
      <c r="A1030" s="3" t="s">
        <v>19</v>
      </c>
      <c r="B1030" s="3">
        <v>1991</v>
      </c>
      <c r="C1030" s="4">
        <v>45.217782824031481</v>
      </c>
      <c r="D1030" s="4">
        <v>-1.1212866822901901</v>
      </c>
      <c r="E1030" s="3">
        <f>LOOKUP(C1030,{0,30,60,90},{1,2,3,4})</f>
        <v>2</v>
      </c>
    </row>
    <row r="1031" spans="1:5" x14ac:dyDescent="0.25">
      <c r="A1031" s="3" t="s">
        <v>19</v>
      </c>
      <c r="B1031" s="3">
        <v>1992</v>
      </c>
      <c r="C1031" s="4">
        <v>57.592096143535287</v>
      </c>
      <c r="D1031" s="4">
        <v>-1.2035112819597127</v>
      </c>
      <c r="E1031" s="3">
        <f>LOOKUP(C1031,{0,30,60,90},{1,2,3,4})</f>
        <v>2</v>
      </c>
    </row>
    <row r="1032" spans="1:5" x14ac:dyDescent="0.25">
      <c r="A1032" s="3" t="s">
        <v>19</v>
      </c>
      <c r="B1032" s="3">
        <v>1993</v>
      </c>
      <c r="C1032" s="4">
        <v>71.964051913714428</v>
      </c>
      <c r="D1032" s="4">
        <v>-2.0577861113297957</v>
      </c>
      <c r="E1032" s="3">
        <f>LOOKUP(C1032,{0,30,60,90},{1,2,3,4})</f>
        <v>3</v>
      </c>
    </row>
    <row r="1033" spans="1:5" x14ac:dyDescent="0.25">
      <c r="A1033" s="3" t="s">
        <v>19</v>
      </c>
      <c r="B1033" s="3">
        <v>1994</v>
      </c>
      <c r="C1033" s="4">
        <v>76.620493336033064</v>
      </c>
      <c r="D1033" s="4">
        <v>3.9468574695596503</v>
      </c>
      <c r="E1033" s="3">
        <f>LOOKUP(C1033,{0,30,60,90},{1,2,3,4})</f>
        <v>3</v>
      </c>
    </row>
    <row r="1034" spans="1:5" x14ac:dyDescent="0.25">
      <c r="A1034" s="3" t="s">
        <v>19</v>
      </c>
      <c r="B1034" s="3">
        <v>1995</v>
      </c>
      <c r="C1034" s="4">
        <v>76.5938577490938</v>
      </c>
      <c r="D1034" s="4">
        <v>3.9730566020473868</v>
      </c>
      <c r="E1034" s="3">
        <f>LOOKUP(C1034,{0,30,60,90},{1,2,3,4})</f>
        <v>3</v>
      </c>
    </row>
    <row r="1035" spans="1:5" x14ac:dyDescent="0.25">
      <c r="A1035" s="3" t="s">
        <v>19</v>
      </c>
      <c r="B1035" s="3">
        <v>1996</v>
      </c>
      <c r="C1035" s="4">
        <v>76.194623371434432</v>
      </c>
      <c r="D1035" s="4">
        <v>1.4605203820765356</v>
      </c>
      <c r="E1035" s="3">
        <f>LOOKUP(C1035,{0,30,60,90},{1,2,3,4})</f>
        <v>3</v>
      </c>
    </row>
    <row r="1036" spans="1:5" x14ac:dyDescent="0.25">
      <c r="A1036" s="3" t="s">
        <v>19</v>
      </c>
      <c r="B1036" s="3">
        <v>1997</v>
      </c>
      <c r="C1036" s="4">
        <v>74.31634665282823</v>
      </c>
      <c r="D1036" s="4">
        <v>2.4602815703182346</v>
      </c>
      <c r="E1036" s="3">
        <f>LOOKUP(C1036,{0,30,60,90},{1,2,3,4})</f>
        <v>3</v>
      </c>
    </row>
    <row r="1037" spans="1:5" x14ac:dyDescent="0.25">
      <c r="A1037" s="3" t="s">
        <v>19</v>
      </c>
      <c r="B1037" s="3">
        <v>1998</v>
      </c>
      <c r="C1037" s="4">
        <v>72.007663673096133</v>
      </c>
      <c r="D1037" s="4">
        <v>3.8139455208220596</v>
      </c>
      <c r="E1037" s="3">
        <f>LOOKUP(C1037,{0,30,60,90},{1,2,3,4})</f>
        <v>3</v>
      </c>
    </row>
    <row r="1038" spans="1:5" x14ac:dyDescent="0.25">
      <c r="A1038" s="3" t="s">
        <v>19</v>
      </c>
      <c r="B1038" s="3">
        <v>1999</v>
      </c>
      <c r="C1038" s="4">
        <v>64.69860685414578</v>
      </c>
      <c r="D1038" s="4">
        <v>4.5954028499961552</v>
      </c>
      <c r="E1038" s="3">
        <f>LOOKUP(C1038,{0,30,60,90},{1,2,3,4})</f>
        <v>3</v>
      </c>
    </row>
    <row r="1039" spans="1:5" x14ac:dyDescent="0.25">
      <c r="A1039" s="3" t="s">
        <v>19</v>
      </c>
      <c r="B1039" s="3">
        <v>2000</v>
      </c>
      <c r="C1039" s="4">
        <v>56.853808239147732</v>
      </c>
      <c r="D1039" s="4">
        <v>4.3989324335485414</v>
      </c>
      <c r="E1039" s="3">
        <f>LOOKUP(C1039,{0,30,60,90},{1,2,3,4})</f>
        <v>2</v>
      </c>
    </row>
    <row r="1040" spans="1:5" x14ac:dyDescent="0.25">
      <c r="A1040" s="3" t="s">
        <v>19</v>
      </c>
      <c r="B1040" s="3">
        <v>2001</v>
      </c>
      <c r="C1040" s="4">
        <v>49.730760302298187</v>
      </c>
      <c r="D1040" s="4">
        <v>1.0577394447167876</v>
      </c>
      <c r="E1040" s="3">
        <f>LOOKUP(C1040,{0,30,60,90},{1,2,3,4})</f>
        <v>2</v>
      </c>
    </row>
    <row r="1041" spans="1:5" x14ac:dyDescent="0.25">
      <c r="A1041" s="3" t="s">
        <v>19</v>
      </c>
      <c r="B1041" s="3">
        <v>2002</v>
      </c>
      <c r="C1041" s="4">
        <v>47.932426180207869</v>
      </c>
      <c r="D1041" s="4">
        <v>2.4113087159477686</v>
      </c>
      <c r="E1041" s="3">
        <f>LOOKUP(C1041,{0,30,60,90},{1,2,3,4})</f>
        <v>2</v>
      </c>
    </row>
    <row r="1042" spans="1:5" x14ac:dyDescent="0.25">
      <c r="A1042" s="3" t="s">
        <v>19</v>
      </c>
      <c r="B1042" s="3">
        <v>2003</v>
      </c>
      <c r="C1042" s="4">
        <v>48.853567381667098</v>
      </c>
      <c r="D1042" s="4">
        <v>1.9125969353443795</v>
      </c>
      <c r="E1042" s="3">
        <f>LOOKUP(C1042,{0,30,60,90},{1,2,3,4})</f>
        <v>2</v>
      </c>
    </row>
    <row r="1043" spans="1:5" x14ac:dyDescent="0.25">
      <c r="A1043" s="3" t="s">
        <v>19</v>
      </c>
      <c r="B1043" s="3">
        <v>2004</v>
      </c>
      <c r="C1043" s="4">
        <v>47.898863220772888</v>
      </c>
      <c r="D1043" s="4">
        <v>4.1270445917684917</v>
      </c>
      <c r="E1043" s="3">
        <f>LOOKUP(C1043,{0,30,60,90},{1,2,3,4})</f>
        <v>2</v>
      </c>
    </row>
    <row r="1044" spans="1:5" x14ac:dyDescent="0.25">
      <c r="A1044" s="3" t="s">
        <v>19</v>
      </c>
      <c r="B1044" s="3">
        <v>2005</v>
      </c>
      <c r="C1044" s="4">
        <v>47.841563018696853</v>
      </c>
      <c r="D1044" s="4">
        <v>3.2983393576605069</v>
      </c>
      <c r="E1044" s="3">
        <f>LOOKUP(C1044,{0,30,60,90},{1,2,3,4})</f>
        <v>2</v>
      </c>
    </row>
    <row r="1045" spans="1:5" x14ac:dyDescent="0.25">
      <c r="A1045" s="3" t="s">
        <v>19</v>
      </c>
      <c r="B1045" s="3">
        <v>2006</v>
      </c>
      <c r="C1045" s="4">
        <v>43.77969449701633</v>
      </c>
      <c r="D1045" s="4">
        <v>4.2464595860607801</v>
      </c>
      <c r="E1045" s="3">
        <f>LOOKUP(C1045,{0,30,60,90},{1,2,3,4})</f>
        <v>2</v>
      </c>
    </row>
    <row r="1046" spans="1:5" x14ac:dyDescent="0.25">
      <c r="A1046" s="3" t="s">
        <v>19</v>
      </c>
      <c r="B1046" s="3">
        <v>2007</v>
      </c>
      <c r="C1046" s="4">
        <v>38.121656597701602</v>
      </c>
      <c r="D1046" s="4">
        <v>2.5597220886045546</v>
      </c>
      <c r="E1046" s="3">
        <f>LOOKUP(C1046,{0,30,60,90},{1,2,3,4})</f>
        <v>2</v>
      </c>
    </row>
    <row r="1047" spans="1:5" x14ac:dyDescent="0.25">
      <c r="A1047" s="3" t="s">
        <v>19</v>
      </c>
      <c r="B1047" s="3">
        <v>2008</v>
      </c>
      <c r="C1047" s="4">
        <v>35.442493854691975</v>
      </c>
      <c r="D1047" s="4">
        <v>-0.15506909588707263</v>
      </c>
      <c r="E1047" s="3">
        <f>LOOKUP(C1047,{0,30,60,90},{1,2,3,4})</f>
        <v>2</v>
      </c>
    </row>
    <row r="1048" spans="1:5" x14ac:dyDescent="0.25">
      <c r="A1048" s="3" t="s">
        <v>19</v>
      </c>
      <c r="B1048" s="3">
        <v>2009</v>
      </c>
      <c r="C1048" s="4">
        <v>35.243281278466384</v>
      </c>
      <c r="D1048" s="4">
        <v>-4.8277828626204329</v>
      </c>
      <c r="E1048" s="3">
        <f>LOOKUP(C1048,{0,30,60,90},{1,2,3,4})</f>
        <v>2</v>
      </c>
    </row>
    <row r="1049" spans="1:5" x14ac:dyDescent="0.25">
      <c r="A1049" s="3" t="s">
        <v>20</v>
      </c>
      <c r="B1049" s="3">
        <v>1946</v>
      </c>
      <c r="C1049" s="4">
        <v>247.48194221508828</v>
      </c>
      <c r="D1049" s="4">
        <v>-2.4583102256357625</v>
      </c>
      <c r="E1049" s="3">
        <f>LOOKUP(C1049,{0,30,60,90},{1,2,3,4})</f>
        <v>4</v>
      </c>
    </row>
    <row r="1050" spans="1:5" x14ac:dyDescent="0.25">
      <c r="A1050" s="3" t="s">
        <v>20</v>
      </c>
      <c r="B1050" s="3">
        <v>1947</v>
      </c>
      <c r="C1050" s="4">
        <v>237.94095803936131</v>
      </c>
      <c r="D1050" s="4">
        <v>-1.2762244638891751</v>
      </c>
      <c r="E1050" s="3">
        <f>LOOKUP(C1050,{0,30,60,90},{1,2,3,4})</f>
        <v>4</v>
      </c>
    </row>
    <row r="1051" spans="1:5" x14ac:dyDescent="0.25">
      <c r="A1051" s="3" t="s">
        <v>20</v>
      </c>
      <c r="B1051" s="3">
        <v>1948</v>
      </c>
      <c r="C1051" s="4">
        <v>213.97193920160348</v>
      </c>
      <c r="D1051" s="4">
        <v>2.9241100534619813</v>
      </c>
      <c r="E1051" s="3">
        <f>LOOKUP(C1051,{0,30,60,90},{1,2,3,4})</f>
        <v>4</v>
      </c>
    </row>
    <row r="1052" spans="1:5" x14ac:dyDescent="0.25">
      <c r="A1052" s="3" t="s">
        <v>20</v>
      </c>
      <c r="B1052" s="3">
        <v>1949</v>
      </c>
      <c r="C1052" s="4">
        <v>197.76834826339777</v>
      </c>
      <c r="D1052" s="4">
        <v>3.3147168642686964</v>
      </c>
      <c r="E1052" s="3">
        <f>LOOKUP(C1052,{0,30,60,90},{1,2,3,4})</f>
        <v>4</v>
      </c>
    </row>
    <row r="1053" spans="1:5" x14ac:dyDescent="0.25">
      <c r="A1053" s="3" t="s">
        <v>20</v>
      </c>
      <c r="B1053" s="3">
        <v>1950</v>
      </c>
      <c r="C1053" s="4">
        <v>193.8833784189961</v>
      </c>
      <c r="D1053" s="4">
        <v>3.1814589748480726</v>
      </c>
      <c r="E1053" s="3">
        <f>LOOKUP(C1053,{0,30,60,90},{1,2,3,4})</f>
        <v>4</v>
      </c>
    </row>
    <row r="1054" spans="1:5" x14ac:dyDescent="0.25">
      <c r="A1054" s="3" t="s">
        <v>20</v>
      </c>
      <c r="B1054" s="3">
        <v>1951</v>
      </c>
      <c r="C1054" s="4">
        <v>175.33820346320346</v>
      </c>
      <c r="D1054" s="4">
        <v>2.7278189333016511</v>
      </c>
      <c r="E1054" s="3">
        <f>LOOKUP(C1054,{0,30,60,90},{1,2,3,4})</f>
        <v>4</v>
      </c>
    </row>
    <row r="1055" spans="1:5" x14ac:dyDescent="0.25">
      <c r="A1055" s="3" t="s">
        <v>20</v>
      </c>
      <c r="B1055" s="3">
        <v>1952</v>
      </c>
      <c r="C1055" s="4">
        <v>161.99086529437528</v>
      </c>
      <c r="D1055" s="4">
        <v>5.2381426767222905E-2</v>
      </c>
      <c r="E1055" s="3">
        <f>LOOKUP(C1055,{0,30,60,90},{1,2,3,4})</f>
        <v>4</v>
      </c>
    </row>
    <row r="1056" spans="1:5" x14ac:dyDescent="0.25">
      <c r="A1056" s="3" t="s">
        <v>20</v>
      </c>
      <c r="B1056" s="3">
        <v>1953</v>
      </c>
      <c r="C1056" s="4">
        <v>152.15816833128906</v>
      </c>
      <c r="D1056" s="4">
        <v>3.8362957776336026</v>
      </c>
      <c r="E1056" s="3">
        <f>LOOKUP(C1056,{0,30,60,90},{1,2,3,4})</f>
        <v>4</v>
      </c>
    </row>
    <row r="1057" spans="1:5" x14ac:dyDescent="0.25">
      <c r="A1057" s="3" t="s">
        <v>20</v>
      </c>
      <c r="B1057" s="3">
        <v>1954</v>
      </c>
      <c r="C1057" s="4">
        <v>146.65673618007281</v>
      </c>
      <c r="D1057" s="4">
        <v>4.1118390527273174</v>
      </c>
      <c r="E1057" s="3">
        <f>LOOKUP(C1057,{0,30,60,90},{1,2,3,4})</f>
        <v>4</v>
      </c>
    </row>
    <row r="1058" spans="1:5" x14ac:dyDescent="0.25">
      <c r="A1058" s="3" t="s">
        <v>20</v>
      </c>
      <c r="B1058" s="3">
        <v>1955</v>
      </c>
      <c r="C1058" s="4">
        <v>138.19394561313493</v>
      </c>
      <c r="D1058" s="4">
        <v>3.457732062903518</v>
      </c>
      <c r="E1058" s="3">
        <f>LOOKUP(C1058,{0,30,60,90},{1,2,3,4})</f>
        <v>4</v>
      </c>
    </row>
    <row r="1059" spans="1:5" x14ac:dyDescent="0.25">
      <c r="A1059" s="3" t="s">
        <v>20</v>
      </c>
      <c r="B1059" s="3">
        <v>1956</v>
      </c>
      <c r="C1059" s="4">
        <v>129.02748616148119</v>
      </c>
      <c r="D1059" s="4">
        <v>0.9281568677003138</v>
      </c>
      <c r="E1059" s="3">
        <f>LOOKUP(C1059,{0,30,60,90},{1,2,3,4})</f>
        <v>4</v>
      </c>
    </row>
    <row r="1060" spans="1:5" x14ac:dyDescent="0.25">
      <c r="A1060" s="3" t="s">
        <v>20</v>
      </c>
      <c r="B1060" s="3">
        <v>1957</v>
      </c>
      <c r="C1060" s="4">
        <v>122.1805021488351</v>
      </c>
      <c r="D1060" s="4">
        <v>1.658846660539659</v>
      </c>
      <c r="E1060" s="3">
        <f>LOOKUP(C1060,{0,30,60,90},{1,2,3,4})</f>
        <v>4</v>
      </c>
    </row>
    <row r="1061" spans="1:5" x14ac:dyDescent="0.25">
      <c r="A1061" s="3" t="s">
        <v>20</v>
      </c>
      <c r="B1061" s="3">
        <v>1958</v>
      </c>
      <c r="C1061" s="4">
        <v>118.14316702819957</v>
      </c>
      <c r="D1061" s="4">
        <v>0.31935826063105299</v>
      </c>
      <c r="E1061" s="3">
        <f>LOOKUP(C1061,{0,30,60,90},{1,2,3,4})</f>
        <v>4</v>
      </c>
    </row>
    <row r="1062" spans="1:5" x14ac:dyDescent="0.25">
      <c r="A1062" s="3" t="s">
        <v>20</v>
      </c>
      <c r="B1062" s="3">
        <v>1959</v>
      </c>
      <c r="C1062" s="4">
        <v>112.43633974043043</v>
      </c>
      <c r="D1062" s="4">
        <v>4.2810111042910659</v>
      </c>
      <c r="E1062" s="3">
        <f>LOOKUP(C1062,{0,30,60,90},{1,2,3,4})</f>
        <v>4</v>
      </c>
    </row>
    <row r="1063" spans="1:5" x14ac:dyDescent="0.25">
      <c r="A1063" s="3" t="s">
        <v>20</v>
      </c>
      <c r="B1063" s="3">
        <v>1960</v>
      </c>
      <c r="C1063" s="4">
        <v>106.75982599992301</v>
      </c>
      <c r="D1063" s="4">
        <v>5.3301013473742831</v>
      </c>
      <c r="E1063" s="3">
        <f>LOOKUP(C1063,{0,30,60,90},{1,2,3,4})</f>
        <v>4</v>
      </c>
    </row>
    <row r="1064" spans="1:5" x14ac:dyDescent="0.25">
      <c r="A1064" s="3" t="s">
        <v>20</v>
      </c>
      <c r="B1064" s="3">
        <v>1961</v>
      </c>
      <c r="C1064" s="4">
        <v>103.06059169007405</v>
      </c>
      <c r="D1064" s="4">
        <v>2.3333316399363868</v>
      </c>
      <c r="E1064" s="3">
        <f>LOOKUP(C1064,{0,30,60,90},{1,2,3,4})</f>
        <v>4</v>
      </c>
    </row>
    <row r="1065" spans="1:5" x14ac:dyDescent="0.25">
      <c r="A1065" s="3" t="s">
        <v>20</v>
      </c>
      <c r="B1065" s="3">
        <v>1962</v>
      </c>
      <c r="C1065" s="4">
        <v>99.871129532235031</v>
      </c>
      <c r="D1065" s="4">
        <v>1.0812367203479001</v>
      </c>
      <c r="E1065" s="3">
        <f>LOOKUP(C1065,{0,30,60,90},{1,2,3,4})</f>
        <v>4</v>
      </c>
    </row>
    <row r="1066" spans="1:5" x14ac:dyDescent="0.25">
      <c r="A1066" s="3" t="s">
        <v>20</v>
      </c>
      <c r="B1066" s="3">
        <v>1963</v>
      </c>
      <c r="C1066" s="4">
        <v>98.155151435430298</v>
      </c>
      <c r="D1066" s="4">
        <v>4.2985747541917529</v>
      </c>
      <c r="E1066" s="3">
        <f>LOOKUP(C1066,{0,30,60,90},{1,2,3,4})</f>
        <v>4</v>
      </c>
    </row>
    <row r="1067" spans="1:5" x14ac:dyDescent="0.25">
      <c r="A1067" s="3" t="s">
        <v>20</v>
      </c>
      <c r="B1067" s="3">
        <v>1964</v>
      </c>
      <c r="C1067" s="4">
        <v>90.965450824605753</v>
      </c>
      <c r="D1067" s="4">
        <v>5.4803841472171877</v>
      </c>
      <c r="E1067" s="3">
        <f>LOOKUP(C1067,{0,30,60,90},{1,2,3,4})</f>
        <v>4</v>
      </c>
    </row>
    <row r="1068" spans="1:5" x14ac:dyDescent="0.25">
      <c r="A1068" s="3" t="s">
        <v>20</v>
      </c>
      <c r="B1068" s="3">
        <v>1965</v>
      </c>
      <c r="C1068" s="4">
        <v>84.822224699063753</v>
      </c>
      <c r="D1068" s="4">
        <v>2.2269592196602739</v>
      </c>
      <c r="E1068" s="3">
        <f>LOOKUP(C1068,{0,30,60,90},{1,2,3,4})</f>
        <v>3</v>
      </c>
    </row>
    <row r="1069" spans="1:5" x14ac:dyDescent="0.25">
      <c r="A1069" s="3" t="s">
        <v>20</v>
      </c>
      <c r="B1069" s="3">
        <v>1966</v>
      </c>
      <c r="C1069" s="4">
        <v>82.068134803215585</v>
      </c>
      <c r="D1069" s="4">
        <v>1.9251638146934313</v>
      </c>
      <c r="E1069" s="3">
        <f>LOOKUP(C1069,{0,30,60,90},{1,2,3,4})</f>
        <v>3</v>
      </c>
    </row>
    <row r="1070" spans="1:5" x14ac:dyDescent="0.25">
      <c r="A1070" s="3" t="s">
        <v>20</v>
      </c>
      <c r="B1070" s="3">
        <v>1967</v>
      </c>
      <c r="C1070" s="4">
        <v>79.407164668205851</v>
      </c>
      <c r="D1070" s="4">
        <v>2.4637749462301128</v>
      </c>
      <c r="E1070" s="3">
        <f>LOOKUP(C1070,{0,30,60,90},{1,2,3,4})</f>
        <v>3</v>
      </c>
    </row>
    <row r="1071" spans="1:5" x14ac:dyDescent="0.25">
      <c r="A1071" s="3" t="s">
        <v>20</v>
      </c>
      <c r="B1071" s="3">
        <v>1968</v>
      </c>
      <c r="C1071" s="4">
        <v>78.326003298515673</v>
      </c>
      <c r="D1071" s="4">
        <v>4.198158079049974</v>
      </c>
      <c r="E1071" s="3">
        <f>LOOKUP(C1071,{0,30,60,90},{1,2,3,4})</f>
        <v>3</v>
      </c>
    </row>
    <row r="1072" spans="1:5" x14ac:dyDescent="0.25">
      <c r="A1072" s="3" t="s">
        <v>20</v>
      </c>
      <c r="B1072" s="3">
        <v>1969</v>
      </c>
      <c r="C1072" s="4">
        <v>72.271016311166875</v>
      </c>
      <c r="D1072" s="4">
        <v>2.0745006370576968</v>
      </c>
      <c r="E1072" s="3">
        <f>LOOKUP(C1072,{0,30,60,90},{1,2,3,4})</f>
        <v>3</v>
      </c>
    </row>
    <row r="1073" spans="1:5" x14ac:dyDescent="0.25">
      <c r="A1073" s="3" t="s">
        <v>20</v>
      </c>
      <c r="B1073" s="3">
        <v>1970</v>
      </c>
      <c r="C1073" s="4">
        <v>63.987542556484058</v>
      </c>
      <c r="D1073" s="4">
        <v>2.2442424575997988</v>
      </c>
      <c r="E1073" s="3">
        <f>LOOKUP(C1073,{0,30,60,90},{1,2,3,4})</f>
        <v>3</v>
      </c>
    </row>
    <row r="1074" spans="1:5" x14ac:dyDescent="0.25">
      <c r="A1074" s="3" t="s">
        <v>20</v>
      </c>
      <c r="B1074" s="3">
        <v>1971</v>
      </c>
      <c r="C1074" s="4">
        <v>57.988555574822264</v>
      </c>
      <c r="D1074" s="4">
        <v>2.0932785533153586</v>
      </c>
      <c r="E1074" s="3">
        <f>LOOKUP(C1074,{0,30,60,90},{1,2,3,4})</f>
        <v>2</v>
      </c>
    </row>
    <row r="1075" spans="1:5" x14ac:dyDescent="0.25">
      <c r="A1075" s="3" t="s">
        <v>20</v>
      </c>
      <c r="B1075" s="3">
        <v>1972</v>
      </c>
      <c r="C1075" s="4">
        <v>55.461846768078487</v>
      </c>
      <c r="D1075" s="4">
        <v>3.6555442358138679</v>
      </c>
      <c r="E1075" s="3">
        <f>LOOKUP(C1075,{0,30,60,90},{1,2,3,4})</f>
        <v>2</v>
      </c>
    </row>
    <row r="1076" spans="1:5" x14ac:dyDescent="0.25">
      <c r="A1076" s="3" t="s">
        <v>20</v>
      </c>
      <c r="B1076" s="3">
        <v>1973</v>
      </c>
      <c r="C1076" s="4">
        <v>49.480179757193639</v>
      </c>
      <c r="D1076" s="4">
        <v>7.1958665869729987</v>
      </c>
      <c r="E1076" s="3">
        <f>LOOKUP(C1076,{0,30,60,90},{1,2,3,4})</f>
        <v>2</v>
      </c>
    </row>
    <row r="1077" spans="1:5" x14ac:dyDescent="0.25">
      <c r="A1077" s="3" t="s">
        <v>20</v>
      </c>
      <c r="B1077" s="3">
        <v>1974</v>
      </c>
      <c r="C1077" s="4">
        <v>47.477902807852047</v>
      </c>
      <c r="D1077" s="4">
        <v>-1.3129395813914035</v>
      </c>
      <c r="E1077" s="3">
        <f>LOOKUP(C1077,{0,30,60,90},{1,2,3,4})</f>
        <v>2</v>
      </c>
    </row>
    <row r="1078" spans="1:5" x14ac:dyDescent="0.25">
      <c r="A1078" s="3" t="s">
        <v>20</v>
      </c>
      <c r="B1078" s="3">
        <v>1975</v>
      </c>
      <c r="C1078" s="4">
        <v>42.411237197447456</v>
      </c>
      <c r="D1078" s="4">
        <v>-0.62218467018030355</v>
      </c>
      <c r="E1078" s="3">
        <f>LOOKUP(C1078,{0,30,60,90},{1,2,3,4})</f>
        <v>2</v>
      </c>
    </row>
    <row r="1079" spans="1:5" x14ac:dyDescent="0.25">
      <c r="A1079" s="3" t="s">
        <v>20</v>
      </c>
      <c r="B1079" s="3">
        <v>1976</v>
      </c>
      <c r="C1079" s="4">
        <v>44.811283399591368</v>
      </c>
      <c r="D1079" s="4">
        <v>2.6349623280569556</v>
      </c>
      <c r="E1079" s="3">
        <f>LOOKUP(C1079,{0,30,60,90},{1,2,3,4})</f>
        <v>2</v>
      </c>
    </row>
    <row r="1080" spans="1:5" x14ac:dyDescent="0.25">
      <c r="A1080" s="3" t="s">
        <v>20</v>
      </c>
      <c r="B1080" s="3">
        <v>1977</v>
      </c>
      <c r="C1080" s="4">
        <v>45.699550257530298</v>
      </c>
      <c r="D1080" s="4">
        <v>2.3746986166673478</v>
      </c>
      <c r="E1080" s="3">
        <f>LOOKUP(C1080,{0,30,60,90},{1,2,3,4})</f>
        <v>2</v>
      </c>
    </row>
    <row r="1081" spans="1:5" x14ac:dyDescent="0.25">
      <c r="A1081" s="3" t="s">
        <v>20</v>
      </c>
      <c r="B1081" s="3">
        <v>1978</v>
      </c>
      <c r="C1081" s="4">
        <v>46.756897203325778</v>
      </c>
      <c r="D1081" s="4">
        <v>3.2295997579074864</v>
      </c>
      <c r="E1081" s="3">
        <f>LOOKUP(C1081,{0,30,60,90},{1,2,3,4})</f>
        <v>2</v>
      </c>
    </row>
    <row r="1082" spans="1:5" x14ac:dyDescent="0.25">
      <c r="A1082" s="3" t="s">
        <v>20</v>
      </c>
      <c r="B1082" s="3">
        <v>1979</v>
      </c>
      <c r="C1082" s="4">
        <v>43.612589097480175</v>
      </c>
      <c r="D1082" s="4">
        <v>2.680075007687166</v>
      </c>
      <c r="E1082" s="3">
        <f>LOOKUP(C1082,{0,30,60,90},{1,2,3,4})</f>
        <v>2</v>
      </c>
    </row>
    <row r="1083" spans="1:5" x14ac:dyDescent="0.25">
      <c r="A1083" s="3" t="s">
        <v>20</v>
      </c>
      <c r="B1083" s="3">
        <v>1980</v>
      </c>
      <c r="C1083" s="4">
        <v>40.8750171538356</v>
      </c>
      <c r="D1083" s="4">
        <v>-2.0817978839114848</v>
      </c>
      <c r="E1083" s="3">
        <f>LOOKUP(C1083,{0,30,60,90},{1,2,3,4})</f>
        <v>2</v>
      </c>
    </row>
    <row r="1084" spans="1:5" x14ac:dyDescent="0.25">
      <c r="A1084" s="3" t="s">
        <v>20</v>
      </c>
      <c r="B1084" s="3">
        <v>1981</v>
      </c>
      <c r="C1084" s="4">
        <v>44.106618177845242</v>
      </c>
      <c r="D1084" s="4">
        <v>-1.3234581047547489</v>
      </c>
      <c r="E1084" s="3">
        <f>LOOKUP(C1084,{0,30,60,90},{1,2,3,4})</f>
        <v>2</v>
      </c>
    </row>
    <row r="1085" spans="1:5" x14ac:dyDescent="0.25">
      <c r="A1085" s="3" t="s">
        <v>20</v>
      </c>
      <c r="B1085" s="3">
        <v>1982</v>
      </c>
      <c r="C1085" s="4">
        <v>42.128074470507855</v>
      </c>
      <c r="D1085" s="4">
        <v>2.0930688172250189</v>
      </c>
      <c r="E1085" s="3">
        <f>LOOKUP(C1085,{0,30,60,90},{1,2,3,4})</f>
        <v>2</v>
      </c>
    </row>
    <row r="1086" spans="1:5" x14ac:dyDescent="0.25">
      <c r="A1086" s="3" t="s">
        <v>20</v>
      </c>
      <c r="B1086" s="3">
        <v>1983</v>
      </c>
      <c r="C1086" s="4">
        <v>41.641954773165978</v>
      </c>
      <c r="D1086" s="4">
        <v>3.6243464473791898</v>
      </c>
      <c r="E1086" s="3">
        <f>LOOKUP(C1086,{0,30,60,90},{1,2,3,4})</f>
        <v>2</v>
      </c>
    </row>
    <row r="1087" spans="1:5" x14ac:dyDescent="0.25">
      <c r="A1087" s="3" t="s">
        <v>20</v>
      </c>
      <c r="B1087" s="3">
        <v>1984</v>
      </c>
      <c r="C1087" s="4">
        <v>43.343245037328025</v>
      </c>
      <c r="D1087" s="4">
        <v>2.6709249269123436</v>
      </c>
      <c r="E1087" s="3">
        <f>LOOKUP(C1087,{0,30,60,90},{1,2,3,4})</f>
        <v>2</v>
      </c>
    </row>
    <row r="1088" spans="1:5" x14ac:dyDescent="0.25">
      <c r="A1088" s="3" t="s">
        <v>20</v>
      </c>
      <c r="B1088" s="3">
        <v>1985</v>
      </c>
      <c r="C1088" s="4">
        <v>43.683622753332337</v>
      </c>
      <c r="D1088" s="4">
        <v>3.5993814256187973</v>
      </c>
      <c r="E1088" s="3">
        <f>LOOKUP(C1088,{0,30,60,90},{1,2,3,4})</f>
        <v>2</v>
      </c>
    </row>
    <row r="1089" spans="1:5" x14ac:dyDescent="0.25">
      <c r="A1089" s="3" t="s">
        <v>20</v>
      </c>
      <c r="B1089" s="3">
        <v>1986</v>
      </c>
      <c r="C1089" s="4">
        <v>44.036345975448995</v>
      </c>
      <c r="D1089" s="4">
        <v>4.0123298227588089</v>
      </c>
      <c r="E1089" s="3">
        <f>LOOKUP(C1089,{0,30,60,90},{1,2,3,4})</f>
        <v>2</v>
      </c>
    </row>
    <row r="1090" spans="1:5" x14ac:dyDescent="0.25">
      <c r="A1090" s="3" t="s">
        <v>20</v>
      </c>
      <c r="B1090" s="3">
        <v>1987</v>
      </c>
      <c r="C1090" s="4">
        <v>43.347135875333883</v>
      </c>
      <c r="D1090" s="4">
        <v>4.5620808499895693</v>
      </c>
      <c r="E1090" s="3">
        <f>LOOKUP(C1090,{0,30,60,90},{1,2,3,4})</f>
        <v>2</v>
      </c>
    </row>
    <row r="1091" spans="1:5" x14ac:dyDescent="0.25">
      <c r="A1091" s="3" t="s">
        <v>20</v>
      </c>
      <c r="B1091" s="3">
        <v>1988</v>
      </c>
      <c r="C1091" s="4">
        <v>41.259325823911723</v>
      </c>
      <c r="D1091" s="4">
        <v>5.0321017914807253</v>
      </c>
      <c r="E1091" s="3">
        <f>LOOKUP(C1091,{0,30,60,90},{1,2,3,4})</f>
        <v>2</v>
      </c>
    </row>
    <row r="1092" spans="1:5" x14ac:dyDescent="0.25">
      <c r="A1092" s="3" t="s">
        <v>20</v>
      </c>
      <c r="B1092" s="3">
        <v>1989</v>
      </c>
      <c r="C1092" s="4">
        <v>37.565156470718136</v>
      </c>
      <c r="D1092" s="4">
        <v>2.2814467235591662</v>
      </c>
      <c r="E1092" s="3">
        <f>LOOKUP(C1092,{0,30,60,90},{1,2,3,4})</f>
        <v>2</v>
      </c>
    </row>
    <row r="1093" spans="1:5" x14ac:dyDescent="0.25">
      <c r="A1093" s="3" t="s">
        <v>20</v>
      </c>
      <c r="B1093" s="3">
        <v>1990</v>
      </c>
      <c r="C1093" s="4">
        <v>33.839514767229602</v>
      </c>
      <c r="D1093" s="4">
        <v>0.77926614626020463</v>
      </c>
      <c r="E1093" s="3">
        <f>LOOKUP(C1093,{0,30,60,90},{1,2,3,4})</f>
        <v>2</v>
      </c>
    </row>
    <row r="1094" spans="1:5" x14ac:dyDescent="0.25">
      <c r="A1094" s="3" t="s">
        <v>20</v>
      </c>
      <c r="B1094" s="3">
        <v>1991</v>
      </c>
      <c r="C1094" s="4">
        <v>33.191072120588508</v>
      </c>
      <c r="D1094" s="4">
        <v>-1.3924389679299098</v>
      </c>
      <c r="E1094" s="3">
        <f>LOOKUP(C1094,{0,30,60,90},{1,2,3,4})</f>
        <v>2</v>
      </c>
    </row>
    <row r="1095" spans="1:5" x14ac:dyDescent="0.25">
      <c r="A1095" s="3" t="s">
        <v>20</v>
      </c>
      <c r="B1095" s="3">
        <v>1992</v>
      </c>
      <c r="C1095" s="4">
        <v>34.485596707818928</v>
      </c>
      <c r="D1095" s="4">
        <v>0.14663044947824666</v>
      </c>
      <c r="E1095" s="3">
        <f>LOOKUP(C1095,{0,30,60,90},{1,2,3,4})</f>
        <v>2</v>
      </c>
    </row>
    <row r="1096" spans="1:5" x14ac:dyDescent="0.25">
      <c r="A1096" s="3" t="s">
        <v>20</v>
      </c>
      <c r="B1096" s="3">
        <v>1993</v>
      </c>
      <c r="C1096" s="4">
        <v>38.037377177481979</v>
      </c>
      <c r="D1096" s="4">
        <v>2.2222549499695043</v>
      </c>
      <c r="E1096" s="3">
        <f>LOOKUP(C1096,{0,30,60,90},{1,2,3,4})</f>
        <v>2</v>
      </c>
    </row>
    <row r="1097" spans="1:5" x14ac:dyDescent="0.25">
      <c r="A1097" s="3" t="s">
        <v>20</v>
      </c>
      <c r="B1097" s="3">
        <v>1994</v>
      </c>
      <c r="C1097" s="4">
        <v>44.282360275156677</v>
      </c>
      <c r="D1097" s="4">
        <v>4.2801743285589167</v>
      </c>
      <c r="E1097" s="3">
        <f>LOOKUP(C1097,{0,30,60,90},{1,2,3,4})</f>
        <v>2</v>
      </c>
    </row>
    <row r="1098" spans="1:5" x14ac:dyDescent="0.25">
      <c r="A1098" s="3" t="s">
        <v>20</v>
      </c>
      <c r="B1098" s="3">
        <v>1995</v>
      </c>
      <c r="C1098" s="4">
        <v>47.617508516691075</v>
      </c>
      <c r="D1098" s="4">
        <v>3.0427374044395217</v>
      </c>
      <c r="E1098" s="3">
        <f>LOOKUP(C1098,{0,30,60,90},{1,2,3,4})</f>
        <v>2</v>
      </c>
    </row>
    <row r="1099" spans="1:5" x14ac:dyDescent="0.25">
      <c r="A1099" s="3" t="s">
        <v>20</v>
      </c>
      <c r="B1099" s="3">
        <v>1996</v>
      </c>
      <c r="C1099" s="4">
        <v>49.976974029263452</v>
      </c>
      <c r="D1099" s="4">
        <v>2.879256481651149</v>
      </c>
      <c r="E1099" s="3">
        <f>LOOKUP(C1099,{0,30,60,90},{1,2,3,4})</f>
        <v>2</v>
      </c>
    </row>
    <row r="1100" spans="1:5" x14ac:dyDescent="0.25">
      <c r="A1100" s="3" t="s">
        <v>20</v>
      </c>
      <c r="B1100" s="3">
        <v>1997</v>
      </c>
      <c r="C1100" s="4">
        <v>50.541986811132233</v>
      </c>
      <c r="D1100" s="4">
        <v>3.3071700785332059</v>
      </c>
      <c r="E1100" s="3">
        <f>LOOKUP(C1100,{0,30,60,90},{1,2,3,4})</f>
        <v>2</v>
      </c>
    </row>
    <row r="1101" spans="1:5" x14ac:dyDescent="0.25">
      <c r="A1101" s="3" t="s">
        <v>20</v>
      </c>
      <c r="B1101" s="3">
        <v>1998</v>
      </c>
      <c r="C1101" s="4">
        <v>47.597434654909215</v>
      </c>
      <c r="D1101" s="4">
        <v>3.6057308180755365</v>
      </c>
      <c r="E1101" s="3">
        <f>LOOKUP(C1101,{0,30,60,90},{1,2,3,4})</f>
        <v>2</v>
      </c>
    </row>
    <row r="1102" spans="1:5" x14ac:dyDescent="0.25">
      <c r="A1102" s="3" t="s">
        <v>20</v>
      </c>
      <c r="B1102" s="3">
        <v>1999</v>
      </c>
      <c r="C1102" s="4">
        <v>45.398770363830174</v>
      </c>
      <c r="D1102" s="4">
        <v>3.4732411573344057</v>
      </c>
      <c r="E1102" s="3">
        <f>LOOKUP(C1102,{0,30,60,90},{1,2,3,4})</f>
        <v>2</v>
      </c>
    </row>
    <row r="1103" spans="1:5" x14ac:dyDescent="0.25">
      <c r="A1103" s="3" t="s">
        <v>20</v>
      </c>
      <c r="B1103" s="3">
        <v>2000</v>
      </c>
      <c r="C1103" s="4">
        <v>43.648294527681095</v>
      </c>
      <c r="D1103" s="4">
        <v>3.9150367497438054</v>
      </c>
      <c r="E1103" s="3">
        <f>LOOKUP(C1103,{0,30,60,90},{1,2,3,4})</f>
        <v>2</v>
      </c>
    </row>
    <row r="1104" spans="1:5" x14ac:dyDescent="0.25">
      <c r="A1104" s="3" t="s">
        <v>20</v>
      </c>
      <c r="B1104" s="3">
        <v>2001</v>
      </c>
      <c r="C1104" s="4">
        <v>41.685684870643591</v>
      </c>
      <c r="D1104" s="4">
        <v>2.4618320250495929</v>
      </c>
      <c r="E1104" s="3">
        <f>LOOKUP(C1104,{0,30,60,90},{1,2,3,4})</f>
        <v>2</v>
      </c>
    </row>
    <row r="1105" spans="1:5" x14ac:dyDescent="0.25">
      <c r="A1105" s="3" t="s">
        <v>20</v>
      </c>
      <c r="B1105" s="3">
        <v>2002</v>
      </c>
      <c r="C1105" s="4">
        <v>40.401500979950981</v>
      </c>
      <c r="D1105" s="4">
        <v>2.0965327954538093</v>
      </c>
      <c r="E1105" s="3">
        <f>LOOKUP(C1105,{0,30,60,90},{1,2,3,4})</f>
        <v>2</v>
      </c>
    </row>
    <row r="1106" spans="1:5" x14ac:dyDescent="0.25">
      <c r="A1106" s="3" t="s">
        <v>20</v>
      </c>
      <c r="B1106" s="3">
        <v>2003</v>
      </c>
      <c r="C1106" s="4">
        <v>39.307529923333796</v>
      </c>
      <c r="D1106" s="4">
        <v>2.8180220620870555</v>
      </c>
      <c r="E1106" s="3">
        <f>LOOKUP(C1106,{0,30,60,90},{1,2,3,4})</f>
        <v>2</v>
      </c>
    </row>
    <row r="1107" spans="1:5" x14ac:dyDescent="0.25">
      <c r="A1107" s="3" t="s">
        <v>20</v>
      </c>
      <c r="B1107" s="3">
        <v>2004</v>
      </c>
      <c r="C1107" s="4">
        <v>41.326810534016097</v>
      </c>
      <c r="D1107" s="4">
        <v>2.7578074413070919</v>
      </c>
      <c r="E1107" s="3">
        <f>LOOKUP(C1107,{0,30,60,90},{1,2,3,4})</f>
        <v>2</v>
      </c>
    </row>
    <row r="1108" spans="1:5" x14ac:dyDescent="0.25">
      <c r="A1108" s="3" t="s">
        <v>20</v>
      </c>
      <c r="B1108" s="3">
        <v>2005</v>
      </c>
      <c r="C1108" s="4">
        <v>38.594644594357526</v>
      </c>
      <c r="D1108" s="4">
        <v>2.0575864642266239</v>
      </c>
      <c r="E1108" s="3">
        <f>LOOKUP(C1108,{0,30,60,90},{1,2,3,4})</f>
        <v>2</v>
      </c>
    </row>
    <row r="1109" spans="1:5" x14ac:dyDescent="0.25">
      <c r="A1109" s="3" t="s">
        <v>20</v>
      </c>
      <c r="B1109" s="3">
        <v>2006</v>
      </c>
      <c r="C1109" s="4">
        <v>40.051289787298238</v>
      </c>
      <c r="D1109" s="4">
        <v>2.8378382900685617</v>
      </c>
      <c r="E1109" s="3">
        <f>LOOKUP(C1109,{0,30,60,90},{1,2,3,4})</f>
        <v>2</v>
      </c>
    </row>
    <row r="1110" spans="1:5" x14ac:dyDescent="0.25">
      <c r="A1110" s="3" t="s">
        <v>20</v>
      </c>
      <c r="B1110" s="3">
        <v>2007</v>
      </c>
      <c r="C1110" s="4">
        <v>41.032826261008807</v>
      </c>
      <c r="D1110" s="4">
        <v>3.0223821099320203</v>
      </c>
      <c r="E1110" s="3">
        <f>LOOKUP(C1110,{0,30,60,90},{1,2,3,4})</f>
        <v>2</v>
      </c>
    </row>
    <row r="1111" spans="1:5" x14ac:dyDescent="0.25">
      <c r="A1111" s="3" t="s">
        <v>20</v>
      </c>
      <c r="B1111" s="3">
        <v>2008</v>
      </c>
      <c r="C1111" s="4">
        <v>42.451819017917032</v>
      </c>
      <c r="D1111" s="4">
        <v>0.70691524518950999</v>
      </c>
      <c r="E1111" s="3">
        <f>LOOKUP(C1111,{0,30,60,90},{1,2,3,4})</f>
        <v>2</v>
      </c>
    </row>
    <row r="1112" spans="1:5" x14ac:dyDescent="0.25">
      <c r="A1112" s="3" t="s">
        <v>20</v>
      </c>
      <c r="B1112" s="3">
        <v>2009</v>
      </c>
      <c r="C1112" s="4">
        <v>54.954389070507787</v>
      </c>
      <c r="D1112" s="4">
        <v>-4.4000000000000004</v>
      </c>
      <c r="E1112" s="3">
        <f>LOOKUP(C1112,{0,30,60,90},{1,2,3,4})</f>
        <v>2</v>
      </c>
    </row>
    <row r="1113" spans="1:5" x14ac:dyDescent="0.25">
      <c r="A1113" s="3" t="s">
        <v>21</v>
      </c>
      <c r="B1113" s="3">
        <v>1946</v>
      </c>
      <c r="C1113" s="4">
        <v>121.25206983483348</v>
      </c>
      <c r="D1113" s="4">
        <v>-10.942158616577224</v>
      </c>
      <c r="E1113" s="3">
        <f>LOOKUP(C1113,{0,30,60,90},{1,2,3,4})</f>
        <v>4</v>
      </c>
    </row>
    <row r="1114" spans="1:5" x14ac:dyDescent="0.25">
      <c r="A1114" s="3" t="s">
        <v>21</v>
      </c>
      <c r="B1114" s="3">
        <v>1947</v>
      </c>
      <c r="C1114" s="4">
        <v>105.81170958992216</v>
      </c>
      <c r="D1114" s="4">
        <v>-0.89833723914742869</v>
      </c>
      <c r="E1114" s="3">
        <f>LOOKUP(C1114,{0,30,60,90},{1,2,3,4})</f>
        <v>4</v>
      </c>
    </row>
    <row r="1115" spans="1:5" x14ac:dyDescent="0.25">
      <c r="A1115" s="3" t="s">
        <v>21</v>
      </c>
      <c r="B1115" s="3">
        <v>1948</v>
      </c>
      <c r="C1115" s="4">
        <v>93.754086403939041</v>
      </c>
      <c r="D1115" s="4">
        <v>4.3972749282135126</v>
      </c>
      <c r="E1115" s="3">
        <f>LOOKUP(C1115,{0,30,60,90},{1,2,3,4})</f>
        <v>4</v>
      </c>
    </row>
    <row r="1116" spans="1:5" x14ac:dyDescent="0.25">
      <c r="A1116" s="3" t="s">
        <v>21</v>
      </c>
      <c r="B1116" s="3">
        <v>1949</v>
      </c>
      <c r="C1116" s="4">
        <v>94.599685576347312</v>
      </c>
      <c r="D1116" s="4">
        <v>-0.51235033976917421</v>
      </c>
      <c r="E1116" s="3">
        <f>LOOKUP(C1116,{0,30,60,90},{1,2,3,4})</f>
        <v>4</v>
      </c>
    </row>
    <row r="1117" spans="1:5" x14ac:dyDescent="0.25">
      <c r="A1117" s="3" t="s">
        <v>21</v>
      </c>
      <c r="B1117" s="3">
        <v>1950</v>
      </c>
      <c r="C1117" s="4">
        <v>87.625928617977522</v>
      </c>
      <c r="D1117" s="4">
        <v>8.7439692090854884</v>
      </c>
      <c r="E1117" s="3">
        <f>LOOKUP(C1117,{0,30,60,90},{1,2,3,4})</f>
        <v>3</v>
      </c>
    </row>
    <row r="1118" spans="1:5" x14ac:dyDescent="0.25">
      <c r="A1118" s="3" t="s">
        <v>21</v>
      </c>
      <c r="B1118" s="3">
        <v>1951</v>
      </c>
      <c r="C1118" s="4">
        <v>75.220152318007663</v>
      </c>
      <c r="D1118" s="4">
        <v>7.7318045862412754</v>
      </c>
      <c r="E1118" s="3">
        <f>LOOKUP(C1118,{0,30,60,90},{1,2,3,4})</f>
        <v>3</v>
      </c>
    </row>
    <row r="1119" spans="1:5" x14ac:dyDescent="0.25">
      <c r="A1119" s="3" t="s">
        <v>21</v>
      </c>
      <c r="B1119" s="3">
        <v>1952</v>
      </c>
      <c r="C1119" s="4">
        <v>72.315148977114148</v>
      </c>
      <c r="D1119" s="4">
        <v>3.8313821664893055</v>
      </c>
      <c r="E1119" s="3">
        <f>LOOKUP(C1119,{0,30,60,90},{1,2,3,4})</f>
        <v>3</v>
      </c>
    </row>
    <row r="1120" spans="1:5" x14ac:dyDescent="0.25">
      <c r="A1120" s="3" t="s">
        <v>21</v>
      </c>
      <c r="B1120" s="3">
        <v>1953</v>
      </c>
      <c r="C1120" s="4">
        <v>70.147920284471397</v>
      </c>
      <c r="D1120" s="4">
        <v>4.6035919604260345</v>
      </c>
      <c r="E1120" s="3">
        <f>LOOKUP(C1120,{0,30,60,90},{1,2,3,4})</f>
        <v>3</v>
      </c>
    </row>
    <row r="1121" spans="1:5" x14ac:dyDescent="0.25">
      <c r="A1121" s="3" t="s">
        <v>21</v>
      </c>
      <c r="B1121" s="3">
        <v>1954</v>
      </c>
      <c r="C1121" s="4">
        <v>71.309042878023135</v>
      </c>
      <c r="D1121" s="4">
        <v>-0.63053851397408822</v>
      </c>
      <c r="E1121" s="3">
        <f>LOOKUP(C1121,{0,30,60,90},{1,2,3,4})</f>
        <v>3</v>
      </c>
    </row>
    <row r="1122" spans="1:5" x14ac:dyDescent="0.25">
      <c r="A1122" s="3" t="s">
        <v>21</v>
      </c>
      <c r="B1122" s="3">
        <v>1955</v>
      </c>
      <c r="C1122" s="4">
        <v>66.162098578008198</v>
      </c>
      <c r="D1122" s="4">
        <v>7.1985937232035724</v>
      </c>
      <c r="E1122" s="3">
        <f>LOOKUP(C1122,{0,30,60,90},{1,2,3,4})</f>
        <v>3</v>
      </c>
    </row>
    <row r="1123" spans="1:5" x14ac:dyDescent="0.25">
      <c r="A1123" s="3" t="s">
        <v>21</v>
      </c>
      <c r="B1123" s="3">
        <v>1956</v>
      </c>
      <c r="C1123" s="4">
        <v>62.357296216049392</v>
      </c>
      <c r="D1123" s="4">
        <v>1.975762908450962</v>
      </c>
      <c r="E1123" s="3">
        <f>LOOKUP(C1123,{0,30,60,90},{1,2,3,4})</f>
        <v>3</v>
      </c>
    </row>
    <row r="1124" spans="1:5" x14ac:dyDescent="0.25">
      <c r="A1124" s="3" t="s">
        <v>21</v>
      </c>
      <c r="B1124" s="3">
        <v>1957</v>
      </c>
      <c r="C1124" s="4">
        <v>58.669957036651489</v>
      </c>
      <c r="D1124" s="4">
        <v>2.0159234419735661</v>
      </c>
      <c r="E1124" s="3">
        <f>LOOKUP(C1124,{0,30,60,90},{1,2,3,4})</f>
        <v>2</v>
      </c>
    </row>
    <row r="1125" spans="1:5" x14ac:dyDescent="0.25">
      <c r="A1125" s="3" t="s">
        <v>21</v>
      </c>
      <c r="B1125" s="3">
        <v>1958</v>
      </c>
      <c r="C1125" s="4">
        <v>59.148805168236308</v>
      </c>
      <c r="D1125" s="4">
        <v>-0.9034639191111471</v>
      </c>
      <c r="E1125" s="3">
        <f>LOOKUP(C1125,{0,30,60,90},{1,2,3,4})</f>
        <v>2</v>
      </c>
    </row>
    <row r="1126" spans="1:5" x14ac:dyDescent="0.25">
      <c r="A1126" s="3" t="s">
        <v>21</v>
      </c>
      <c r="B1126" s="3">
        <v>1959</v>
      </c>
      <c r="C1126" s="4">
        <v>56.199349995657315</v>
      </c>
      <c r="D1126" s="4">
        <v>7.1733395406579747</v>
      </c>
      <c r="E1126" s="3">
        <f>LOOKUP(C1126,{0,30,60,90},{1,2,3,4})</f>
        <v>2</v>
      </c>
    </row>
    <row r="1127" spans="1:5" x14ac:dyDescent="0.25">
      <c r="A1127" s="3" t="s">
        <v>21</v>
      </c>
      <c r="B1127" s="3">
        <v>1960</v>
      </c>
      <c r="C1127" s="4">
        <v>54.394141498480252</v>
      </c>
      <c r="D1127" s="4">
        <v>2.4760180995475167</v>
      </c>
      <c r="E1127" s="3">
        <f>LOOKUP(C1127,{0,30,60,90},{1,2,3,4})</f>
        <v>2</v>
      </c>
    </row>
    <row r="1128" spans="1:5" x14ac:dyDescent="0.25">
      <c r="A1128" s="3" t="s">
        <v>21</v>
      </c>
      <c r="B1128" s="3">
        <v>1961</v>
      </c>
      <c r="C1128" s="4">
        <v>53.041655398311313</v>
      </c>
      <c r="D1128" s="4">
        <v>2.3314140379384618</v>
      </c>
      <c r="E1128" s="3">
        <f>LOOKUP(C1128,{0,30,60,90},{1,2,3,4})</f>
        <v>2</v>
      </c>
    </row>
    <row r="1129" spans="1:5" x14ac:dyDescent="0.25">
      <c r="A1129" s="3" t="s">
        <v>21</v>
      </c>
      <c r="B1129" s="3">
        <v>1962</v>
      </c>
      <c r="C1129" s="4">
        <v>50.913577381082462</v>
      </c>
      <c r="D1129" s="4">
        <v>6.0582001449825729</v>
      </c>
      <c r="E1129" s="3">
        <f>LOOKUP(C1129,{0,30,60,90},{1,2,3,4})</f>
        <v>2</v>
      </c>
    </row>
    <row r="1130" spans="1:5" x14ac:dyDescent="0.25">
      <c r="A1130" s="3" t="s">
        <v>21</v>
      </c>
      <c r="B1130" s="3">
        <v>1963</v>
      </c>
      <c r="C1130" s="4">
        <v>49.507871964389771</v>
      </c>
      <c r="D1130" s="4">
        <v>4.371175628173396</v>
      </c>
      <c r="E1130" s="3">
        <f>LOOKUP(C1130,{0,30,60,90},{1,2,3,4})</f>
        <v>2</v>
      </c>
    </row>
    <row r="1131" spans="1:5" x14ac:dyDescent="0.25">
      <c r="A1131" s="3" t="s">
        <v>21</v>
      </c>
      <c r="B1131" s="3">
        <v>1964</v>
      </c>
      <c r="C1131" s="4">
        <v>46.973010737944541</v>
      </c>
      <c r="D1131" s="4">
        <v>5.7878816228521757</v>
      </c>
      <c r="E1131" s="3">
        <f>LOOKUP(C1131,{0,30,60,90},{1,2,3,4})</f>
        <v>2</v>
      </c>
    </row>
    <row r="1132" spans="1:5" x14ac:dyDescent="0.25">
      <c r="A1132" s="3" t="s">
        <v>21</v>
      </c>
      <c r="B1132" s="3">
        <v>1965</v>
      </c>
      <c r="C1132" s="4">
        <v>44.120970516478934</v>
      </c>
      <c r="D1132" s="4">
        <v>6.4204227220469701</v>
      </c>
      <c r="E1132" s="3">
        <f>LOOKUP(C1132,{0,30,60,90},{1,2,3,4})</f>
        <v>2</v>
      </c>
    </row>
    <row r="1133" spans="1:5" x14ac:dyDescent="0.25">
      <c r="A1133" s="3" t="s">
        <v>21</v>
      </c>
      <c r="B1133" s="3">
        <v>1966</v>
      </c>
      <c r="C1133" s="4">
        <v>40.612807895772498</v>
      </c>
      <c r="D1133" s="4">
        <v>6.5150549846264783</v>
      </c>
      <c r="E1133" s="3">
        <f>LOOKUP(C1133,{0,30,60,90},{1,2,3,4})</f>
        <v>2</v>
      </c>
    </row>
    <row r="1134" spans="1:5" x14ac:dyDescent="0.25">
      <c r="A1134" s="3" t="s">
        <v>21</v>
      </c>
      <c r="B1134" s="3">
        <v>1967</v>
      </c>
      <c r="C1134" s="4">
        <v>39.190405789884672</v>
      </c>
      <c r="D1134" s="4">
        <v>2.5277611629781704</v>
      </c>
      <c r="E1134" s="3">
        <f>LOOKUP(C1134,{0,30,60,90},{1,2,3,4})</f>
        <v>2</v>
      </c>
    </row>
    <row r="1135" spans="1:5" x14ac:dyDescent="0.25">
      <c r="A1135" s="3" t="s">
        <v>21</v>
      </c>
      <c r="B1135" s="3">
        <v>1968</v>
      </c>
      <c r="C1135" s="4">
        <v>38.203825722796218</v>
      </c>
      <c r="D1135" s="4">
        <v>4.842105263157892</v>
      </c>
      <c r="E1135" s="3">
        <f>LOOKUP(C1135,{0,30,60,90},{1,2,3,4})</f>
        <v>2</v>
      </c>
    </row>
    <row r="1136" spans="1:5" x14ac:dyDescent="0.25">
      <c r="A1136" s="3" t="s">
        <v>21</v>
      </c>
      <c r="B1136" s="3">
        <v>1969</v>
      </c>
      <c r="C1136" s="4">
        <v>35.932573531186513</v>
      </c>
      <c r="D1136" s="4">
        <v>3.1064015096530895</v>
      </c>
      <c r="E1136" s="3">
        <f>LOOKUP(C1136,{0,30,60,90},{1,2,3,4})</f>
        <v>2</v>
      </c>
    </row>
    <row r="1137" spans="1:5" x14ac:dyDescent="0.25">
      <c r="A1137" s="3" t="s">
        <v>21</v>
      </c>
      <c r="B1137" s="3">
        <v>1970</v>
      </c>
      <c r="C1137" s="4">
        <v>35.723654719252622</v>
      </c>
      <c r="D1137" s="4">
        <v>0.19006053780090681</v>
      </c>
      <c r="E1137" s="3">
        <f>LOOKUP(C1137,{0,30,60,90},{1,2,3,4})</f>
        <v>2</v>
      </c>
    </row>
    <row r="1138" spans="1:5" x14ac:dyDescent="0.25">
      <c r="A1138" s="3" t="s">
        <v>21</v>
      </c>
      <c r="B1138" s="3">
        <v>1971</v>
      </c>
      <c r="C1138" s="4">
        <v>35.33277817323394</v>
      </c>
      <c r="D1138" s="4">
        <v>3.3583924682077049</v>
      </c>
      <c r="E1138" s="3">
        <f>LOOKUP(C1138,{0,30,60,90},{1,2,3,4})</f>
        <v>2</v>
      </c>
    </row>
    <row r="1139" spans="1:5" x14ac:dyDescent="0.25">
      <c r="A1139" s="3" t="s">
        <v>21</v>
      </c>
      <c r="B1139" s="3">
        <v>1972</v>
      </c>
      <c r="C1139" s="4">
        <v>34.514941509087976</v>
      </c>
      <c r="D1139" s="4">
        <v>5.3112183626764509</v>
      </c>
      <c r="E1139" s="3">
        <f>LOOKUP(C1139,{0,30,60,90},{1,2,3,4})</f>
        <v>2</v>
      </c>
    </row>
    <row r="1140" spans="1:5" x14ac:dyDescent="0.25">
      <c r="A1140" s="3" t="s">
        <v>21</v>
      </c>
      <c r="B1140" s="3">
        <v>1973</v>
      </c>
      <c r="C1140" s="4">
        <v>33.143428004919343</v>
      </c>
      <c r="D1140" s="4">
        <v>5.7942638294210091</v>
      </c>
      <c r="E1140" s="3">
        <f>LOOKUP(C1140,{0,30,60,90},{1,2,3,4})</f>
        <v>2</v>
      </c>
    </row>
    <row r="1141" spans="1:5" x14ac:dyDescent="0.25">
      <c r="A1141" s="3" t="s">
        <v>21</v>
      </c>
      <c r="B1141" s="3">
        <v>1974</v>
      </c>
      <c r="C1141" s="4">
        <v>31.681214787062352</v>
      </c>
      <c r="D1141" s="4">
        <v>-0.55114907463901242</v>
      </c>
      <c r="E1141" s="3">
        <f>LOOKUP(C1141,{0,30,60,90},{1,2,3,4})</f>
        <v>2</v>
      </c>
    </row>
    <row r="1142" spans="1:5" x14ac:dyDescent="0.25">
      <c r="A1142" s="3" t="s">
        <v>21</v>
      </c>
      <c r="B1142" s="3">
        <v>1975</v>
      </c>
      <c r="C1142" s="4">
        <v>32.557183855406969</v>
      </c>
      <c r="D1142" s="4">
        <v>-0.21268328595676067</v>
      </c>
      <c r="E1142" s="3">
        <f>LOOKUP(C1142,{0,30,60,90},{1,2,3,4})</f>
        <v>2</v>
      </c>
    </row>
    <row r="1143" spans="1:5" x14ac:dyDescent="0.25">
      <c r="A1143" s="3" t="s">
        <v>21</v>
      </c>
      <c r="B1143" s="3">
        <v>1976</v>
      </c>
      <c r="C1143" s="4">
        <v>34.003781650772773</v>
      </c>
      <c r="D1143" s="4">
        <v>5.3653038221129323</v>
      </c>
      <c r="E1143" s="3">
        <f>LOOKUP(C1143,{0,30,60,90},{1,2,3,4})</f>
        <v>2</v>
      </c>
    </row>
    <row r="1144" spans="1:5" x14ac:dyDescent="0.25">
      <c r="A1144" s="3" t="s">
        <v>21</v>
      </c>
      <c r="B1144" s="3">
        <v>1977</v>
      </c>
      <c r="C1144" s="4">
        <v>34.423920003940694</v>
      </c>
      <c r="D1144" s="4">
        <v>4.5980588567093861</v>
      </c>
      <c r="E1144" s="3">
        <f>LOOKUP(C1144,{0,30,60,90},{1,2,3,4})</f>
        <v>2</v>
      </c>
    </row>
    <row r="1145" spans="1:5" x14ac:dyDescent="0.25">
      <c r="A1145" s="3" t="s">
        <v>21</v>
      </c>
      <c r="B1145" s="3">
        <v>1978</v>
      </c>
      <c r="C1145" s="4">
        <v>33.636062429156851</v>
      </c>
      <c r="D1145" s="4">
        <v>5.5767335477992619</v>
      </c>
      <c r="E1145" s="3">
        <f>LOOKUP(C1145,{0,30,60,90},{1,2,3,4})</f>
        <v>2</v>
      </c>
    </row>
    <row r="1146" spans="1:5" x14ac:dyDescent="0.25">
      <c r="A1146" s="3" t="s">
        <v>21</v>
      </c>
      <c r="B1146" s="3">
        <v>1979</v>
      </c>
      <c r="C1146" s="4">
        <v>32.258176567012725</v>
      </c>
      <c r="D1146" s="4">
        <v>3.1245596731013014</v>
      </c>
      <c r="E1146" s="3">
        <f>LOOKUP(C1146,{0,30,60,90},{1,2,3,4})</f>
        <v>2</v>
      </c>
    </row>
    <row r="1147" spans="1:5" x14ac:dyDescent="0.25">
      <c r="A1147" s="3" t="s">
        <v>21</v>
      </c>
      <c r="B1147" s="3">
        <v>1980</v>
      </c>
      <c r="C1147" s="4">
        <v>32.556256949176863</v>
      </c>
      <c r="D1147" s="4">
        <v>-0.27327070879590298</v>
      </c>
      <c r="E1147" s="3">
        <f>LOOKUP(C1147,{0,30,60,90},{1,2,3,4})</f>
        <v>2</v>
      </c>
    </row>
    <row r="1148" spans="1:5" x14ac:dyDescent="0.25">
      <c r="A1148" s="3" t="s">
        <v>21</v>
      </c>
      <c r="B1148" s="3">
        <v>1981</v>
      </c>
      <c r="C1148" s="4">
        <v>31.91297812460023</v>
      </c>
      <c r="D1148" s="4">
        <v>2.538105840041105</v>
      </c>
      <c r="E1148" s="3">
        <f>LOOKUP(C1148,{0,30,60,90},{1,2,3,4})</f>
        <v>2</v>
      </c>
    </row>
    <row r="1149" spans="1:5" x14ac:dyDescent="0.25">
      <c r="A1149" s="3" t="s">
        <v>21</v>
      </c>
      <c r="B1149" s="3">
        <v>1982</v>
      </c>
      <c r="C1149" s="4">
        <v>35.10494282552564</v>
      </c>
      <c r="D1149" s="4">
        <v>-1.9424772848743999</v>
      </c>
      <c r="E1149" s="3">
        <f>LOOKUP(C1149,{0,30,60,90},{1,2,3,4})</f>
        <v>2</v>
      </c>
    </row>
    <row r="1150" spans="1:5" x14ac:dyDescent="0.25">
      <c r="A1150" s="3" t="s">
        <v>21</v>
      </c>
      <c r="B1150" s="3">
        <v>1983</v>
      </c>
      <c r="C1150" s="4">
        <v>38.963673400101854</v>
      </c>
      <c r="D1150" s="4">
        <v>4.5188982949803336</v>
      </c>
      <c r="E1150" s="3">
        <f>LOOKUP(C1150,{0,30,60,90},{1,2,3,4})</f>
        <v>2</v>
      </c>
    </row>
    <row r="1151" spans="1:5" x14ac:dyDescent="0.25">
      <c r="A1151" s="3" t="s">
        <v>21</v>
      </c>
      <c r="B1151" s="3">
        <v>1984</v>
      </c>
      <c r="C1151" s="4">
        <v>39.997608690121858</v>
      </c>
      <c r="D1151" s="4">
        <v>7.1852286431342005</v>
      </c>
      <c r="E1151" s="3">
        <f>LOOKUP(C1151,{0,30,60,90},{1,2,3,4})</f>
        <v>2</v>
      </c>
    </row>
    <row r="1152" spans="1:5" x14ac:dyDescent="0.25">
      <c r="A1152" s="3" t="s">
        <v>21</v>
      </c>
      <c r="B1152" s="3">
        <v>1985</v>
      </c>
      <c r="C1152" s="4">
        <v>43.227101363366927</v>
      </c>
      <c r="D1152" s="4">
        <v>4.1386021194751432</v>
      </c>
      <c r="E1152" s="3">
        <f>LOOKUP(C1152,{0,30,60,90},{1,2,3,4})</f>
        <v>2</v>
      </c>
    </row>
    <row r="1153" spans="1:5" x14ac:dyDescent="0.25">
      <c r="A1153" s="3" t="s">
        <v>21</v>
      </c>
      <c r="B1153" s="3">
        <v>1986</v>
      </c>
      <c r="C1153" s="4">
        <v>47.651456618865041</v>
      </c>
      <c r="D1153" s="4">
        <v>3.463127618880768</v>
      </c>
      <c r="E1153" s="3">
        <f>LOOKUP(C1153,{0,30,60,90},{1,2,3,4})</f>
        <v>2</v>
      </c>
    </row>
    <row r="1154" spans="1:5" x14ac:dyDescent="0.25">
      <c r="A1154" s="3" t="s">
        <v>21</v>
      </c>
      <c r="B1154" s="3">
        <v>1987</v>
      </c>
      <c r="C1154" s="4">
        <v>49.621587934992824</v>
      </c>
      <c r="D1154" s="4">
        <v>3.2004515628307306</v>
      </c>
      <c r="E1154" s="3">
        <f>LOOKUP(C1154,{0,30,60,90},{1,2,3,4})</f>
        <v>2</v>
      </c>
    </row>
    <row r="1155" spans="1:5" x14ac:dyDescent="0.25">
      <c r="A1155" s="3" t="s">
        <v>21</v>
      </c>
      <c r="B1155" s="3">
        <v>1988</v>
      </c>
      <c r="C1155" s="4">
        <v>51.02222790449769</v>
      </c>
      <c r="D1155" s="4">
        <v>4.1103195547837368</v>
      </c>
      <c r="E1155" s="3">
        <f>LOOKUP(C1155,{0,30,60,90},{1,2,3,4})</f>
        <v>2</v>
      </c>
    </row>
    <row r="1156" spans="1:5" x14ac:dyDescent="0.25">
      <c r="A1156" s="3" t="s">
        <v>21</v>
      </c>
      <c r="B1156" s="3">
        <v>1989</v>
      </c>
      <c r="C1156" s="4">
        <v>52.122926619124051</v>
      </c>
      <c r="D1156" s="4">
        <v>3.5724136119465788</v>
      </c>
      <c r="E1156" s="3">
        <f>LOOKUP(C1156,{0,30,60,90},{1,2,3,4})</f>
        <v>2</v>
      </c>
    </row>
    <row r="1157" spans="1:5" x14ac:dyDescent="0.25">
      <c r="A1157" s="3" t="s">
        <v>21</v>
      </c>
      <c r="B1157" s="3">
        <v>1990</v>
      </c>
      <c r="C1157" s="4">
        <v>55.741978308369966</v>
      </c>
      <c r="D1157" s="4">
        <v>1.8767673949707797</v>
      </c>
      <c r="E1157" s="3">
        <f>LOOKUP(C1157,{0,30,60,90},{1,2,3,4})</f>
        <v>2</v>
      </c>
    </row>
    <row r="1158" spans="1:5" x14ac:dyDescent="0.25">
      <c r="A1158" s="3" t="s">
        <v>21</v>
      </c>
      <c r="B1158" s="3">
        <v>1991</v>
      </c>
      <c r="C1158" s="4">
        <v>61.16892828385707</v>
      </c>
      <c r="D1158" s="4">
        <v>-0.23400838944970248</v>
      </c>
      <c r="E1158" s="3">
        <f>LOOKUP(C1158,{0,30,60,90},{1,2,3,4})</f>
        <v>3</v>
      </c>
    </row>
    <row r="1159" spans="1:5" x14ac:dyDescent="0.25">
      <c r="A1159" s="3" t="s">
        <v>21</v>
      </c>
      <c r="B1159" s="3">
        <v>1992</v>
      </c>
      <c r="C1159" s="4">
        <v>64.087486487898715</v>
      </c>
      <c r="D1159" s="4">
        <v>3.3935945902109799</v>
      </c>
      <c r="E1159" s="3">
        <f>LOOKUP(C1159,{0,30,60,90},{1,2,3,4})</f>
        <v>3</v>
      </c>
    </row>
    <row r="1160" spans="1:5" x14ac:dyDescent="0.25">
      <c r="A1160" s="3" t="s">
        <v>21</v>
      </c>
      <c r="B1160" s="3">
        <v>1993</v>
      </c>
      <c r="C1160" s="4">
        <v>66.165055091024982</v>
      </c>
      <c r="D1160" s="4">
        <v>2.8514196763644639</v>
      </c>
      <c r="E1160" s="3">
        <f>LOOKUP(C1160,{0,30,60,90},{1,2,3,4})</f>
        <v>3</v>
      </c>
    </row>
    <row r="1161" spans="1:5" x14ac:dyDescent="0.25">
      <c r="A1161" s="3" t="s">
        <v>21</v>
      </c>
      <c r="B1161" s="3">
        <v>1994</v>
      </c>
      <c r="C1161" s="4">
        <v>66.233132586419586</v>
      </c>
      <c r="D1161" s="4">
        <v>4.0746650397728734</v>
      </c>
      <c r="E1161" s="3">
        <f>LOOKUP(C1161,{0,30,60,90},{1,2,3,4})</f>
        <v>3</v>
      </c>
    </row>
    <row r="1162" spans="1:5" x14ac:dyDescent="0.25">
      <c r="A1162" s="3" t="s">
        <v>21</v>
      </c>
      <c r="B1162" s="3">
        <v>1995</v>
      </c>
      <c r="C1162" s="4">
        <v>67.082726215612226</v>
      </c>
      <c r="D1162" s="4">
        <v>2.5138940557114964</v>
      </c>
      <c r="E1162" s="3">
        <f>LOOKUP(C1162,{0,30,60,90},{1,2,3,4})</f>
        <v>3</v>
      </c>
    </row>
    <row r="1163" spans="1:5" x14ac:dyDescent="0.25">
      <c r="A1163" s="3" t="s">
        <v>21</v>
      </c>
      <c r="B1163" s="3">
        <v>1996</v>
      </c>
      <c r="C1163" s="4">
        <v>66.655749685985839</v>
      </c>
      <c r="D1163" s="4">
        <v>3.7410514971903508</v>
      </c>
      <c r="E1163" s="3">
        <f>LOOKUP(C1163,{0,30,60,90},{1,2,3,4})</f>
        <v>3</v>
      </c>
    </row>
    <row r="1164" spans="1:5" x14ac:dyDescent="0.25">
      <c r="A1164" s="3" t="s">
        <v>21</v>
      </c>
      <c r="B1164" s="3">
        <v>1997</v>
      </c>
      <c r="C1164" s="4">
        <v>64.965028219924619</v>
      </c>
      <c r="D1164" s="4">
        <v>4.4562694113781109</v>
      </c>
      <c r="E1164" s="3">
        <f>LOOKUP(C1164,{0,30,60,90},{1,2,3,4})</f>
        <v>3</v>
      </c>
    </row>
    <row r="1165" spans="1:5" x14ac:dyDescent="0.25">
      <c r="A1165" s="3" t="s">
        <v>21</v>
      </c>
      <c r="B1165" s="3">
        <v>1998</v>
      </c>
      <c r="C1165" s="4">
        <v>62.84406674132029</v>
      </c>
      <c r="D1165" s="4">
        <v>4.3554590381863934</v>
      </c>
      <c r="E1165" s="3">
        <f>LOOKUP(C1165,{0,30,60,90},{1,2,3,4})</f>
        <v>3</v>
      </c>
    </row>
    <row r="1166" spans="1:5" x14ac:dyDescent="0.25">
      <c r="A1166" s="3" t="s">
        <v>21</v>
      </c>
      <c r="B1166" s="3">
        <v>1999</v>
      </c>
      <c r="C1166" s="4">
        <v>60.472239285989204</v>
      </c>
      <c r="D1166" s="4">
        <v>4.8261778577332493</v>
      </c>
      <c r="E1166" s="3">
        <f>LOOKUP(C1166,{0,30,60,90},{1,2,3,4})</f>
        <v>3</v>
      </c>
    </row>
    <row r="1167" spans="1:5" x14ac:dyDescent="0.25">
      <c r="A1167" s="3" t="s">
        <v>21</v>
      </c>
      <c r="B1167" s="3">
        <v>2000</v>
      </c>
      <c r="C1167" s="4">
        <v>57.018320955504201</v>
      </c>
      <c r="D1167" s="4">
        <v>4.139223362214528</v>
      </c>
      <c r="E1167" s="3">
        <f>LOOKUP(C1167,{0,30,60,90},{1,2,3,4})</f>
        <v>2</v>
      </c>
    </row>
    <row r="1168" spans="1:5" x14ac:dyDescent="0.25">
      <c r="A1168" s="3" t="s">
        <v>21</v>
      </c>
      <c r="B1168" s="3">
        <v>2001</v>
      </c>
      <c r="C1168" s="4">
        <v>56.458783731601557</v>
      </c>
      <c r="D1168" s="4">
        <v>1.0796365579903933</v>
      </c>
      <c r="E1168" s="3">
        <f>LOOKUP(C1168,{0,30,60,90},{1,2,3,4})</f>
        <v>2</v>
      </c>
    </row>
    <row r="1169" spans="1:5" x14ac:dyDescent="0.25">
      <c r="A1169" s="3" t="s">
        <v>21</v>
      </c>
      <c r="B1169" s="3">
        <v>2002</v>
      </c>
      <c r="C1169" s="4">
        <v>58.523401572940074</v>
      </c>
      <c r="D1169" s="4">
        <v>1.813663282571909</v>
      </c>
      <c r="E1169" s="3">
        <f>LOOKUP(C1169,{0,30,60,90},{1,2,3,4})</f>
        <v>2</v>
      </c>
    </row>
    <row r="1170" spans="1:5" x14ac:dyDescent="0.25">
      <c r="A1170" s="3" t="s">
        <v>21</v>
      </c>
      <c r="B1170" s="3">
        <v>2003</v>
      </c>
      <c r="C1170" s="4">
        <v>60.87928723260427</v>
      </c>
      <c r="D1170" s="4">
        <v>2.4902622695403887</v>
      </c>
      <c r="E1170" s="3">
        <f>LOOKUP(C1170,{0,30,60,90},{1,2,3,4})</f>
        <v>3</v>
      </c>
    </row>
    <row r="1171" spans="1:5" x14ac:dyDescent="0.25">
      <c r="A1171" s="3" t="s">
        <v>21</v>
      </c>
      <c r="B1171" s="3">
        <v>2004</v>
      </c>
      <c r="C1171" s="4">
        <v>62.17709007844757</v>
      </c>
      <c r="D1171" s="4">
        <v>3.5732684723031483</v>
      </c>
      <c r="E1171" s="3">
        <f>LOOKUP(C1171,{0,30,60,90},{1,2,3,4})</f>
        <v>3</v>
      </c>
    </row>
    <row r="1172" spans="1:5" x14ac:dyDescent="0.25">
      <c r="A1172" s="3" t="s">
        <v>21</v>
      </c>
      <c r="B1172" s="3">
        <v>2005</v>
      </c>
      <c r="C1172" s="4">
        <v>62.76672412428789</v>
      </c>
      <c r="D1172" s="4">
        <v>3.0545181754431772</v>
      </c>
      <c r="E1172" s="3">
        <f>LOOKUP(C1172,{0,30,60,90},{1,2,3,4})</f>
        <v>3</v>
      </c>
    </row>
    <row r="1173" spans="1:5" x14ac:dyDescent="0.25">
      <c r="A1173" s="3" t="s">
        <v>21</v>
      </c>
      <c r="B1173" s="3">
        <v>2006</v>
      </c>
      <c r="C1173" s="4">
        <v>63.489973256921736</v>
      </c>
      <c r="D1173" s="4">
        <v>2.6728066843904275</v>
      </c>
      <c r="E1173" s="3">
        <f>LOOKUP(C1173,{0,30,60,90},{1,2,3,4})</f>
        <v>3</v>
      </c>
    </row>
    <row r="1174" spans="1:5" x14ac:dyDescent="0.25">
      <c r="A1174" s="3" t="s">
        <v>21</v>
      </c>
      <c r="B1174" s="3">
        <v>2007</v>
      </c>
      <c r="C1174" s="4">
        <v>63.985487634654937</v>
      </c>
      <c r="D1174" s="4">
        <v>2.1416131070729483</v>
      </c>
      <c r="E1174" s="3">
        <f>LOOKUP(C1174,{0,30,60,90},{1,2,3,4})</f>
        <v>3</v>
      </c>
    </row>
    <row r="1175" spans="1:5" x14ac:dyDescent="0.25">
      <c r="A1175" s="3" t="s">
        <v>21</v>
      </c>
      <c r="B1175" s="3">
        <v>2008</v>
      </c>
      <c r="C1175" s="4">
        <v>74.091060958319559</v>
      </c>
      <c r="D1175" s="4">
        <v>0.43816630325710371</v>
      </c>
      <c r="E1175" s="3">
        <f>LOOKUP(C1175,{0,30,60,90},{1,2,3,4})</f>
        <v>3</v>
      </c>
    </row>
    <row r="1176" spans="1:5" x14ac:dyDescent="0.25">
      <c r="A1176" s="3" t="s">
        <v>21</v>
      </c>
      <c r="B1176" s="3">
        <v>2009</v>
      </c>
      <c r="C1176" s="4">
        <v>83.482834708413264</v>
      </c>
      <c r="D1176" s="4">
        <v>-2.7301699384210343</v>
      </c>
      <c r="E1176" s="3">
        <f>LOOKUP(C1176,{0,30,60,90},{1,2,3,4})</f>
        <v>3</v>
      </c>
    </row>
  </sheetData>
  <mergeCells count="2">
    <mergeCell ref="H2:K2"/>
    <mergeCell ref="G1:K1"/>
  </mergeCells>
  <conditionalFormatting sqref="H24:K2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{0D5BE17E-CBE5-489E-B8BC-23FC39B0C309}</x14:id>
        </ext>
      </extLst>
    </cfRule>
  </conditionalFormatting>
  <pageMargins left="0.7" right="0.7" top="0.75" bottom="0.75" header="0.3" footer="0.3"/>
  <pageSetup paperSize="9" orientation="portrait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5BE17E-CBE5-489E-B8BC-23FC39B0C3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H24:K24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2006-10-24T03:27:27Z</dcterms:created>
  <dcterms:modified xsi:type="dcterms:W3CDTF">2023-02-26T09:29:18Z</dcterms:modified>
</cp:coreProperties>
</file>